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0490" windowHeight="7755"/>
  </bookViews>
  <sheets>
    <sheet name="Income and Balance" sheetId="1" r:id="rId1"/>
    <sheet name="Mortgage Amortization" sheetId="2" r:id="rId2"/>
    <sheet name="Extra Remodeling" sheetId="5" r:id="rId3"/>
    <sheet name="Depreciation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  <c r="F180" i="1"/>
  <c r="G180" i="1"/>
  <c r="H180" i="1"/>
  <c r="I180" i="1"/>
  <c r="J180" i="1"/>
  <c r="K180" i="1"/>
  <c r="L180" i="1"/>
  <c r="B180" i="1"/>
  <c r="Q161" i="1"/>
  <c r="Q160" i="1" s="1"/>
  <c r="P160" i="1"/>
  <c r="P162" i="1" s="1"/>
  <c r="D160" i="1"/>
  <c r="C160" i="1"/>
  <c r="C158" i="1"/>
  <c r="C159" i="1" s="1"/>
  <c r="C161" i="1" s="1"/>
  <c r="C180" i="1" s="1"/>
  <c r="D156" i="1"/>
  <c r="D158" i="1" s="1"/>
  <c r="D159" i="1" s="1"/>
  <c r="D161" i="1" s="1"/>
  <c r="B149" i="1"/>
  <c r="Q129" i="1"/>
  <c r="L137" i="1" s="1"/>
  <c r="P129" i="1"/>
  <c r="L135" i="1" s="1"/>
  <c r="L129" i="1"/>
  <c r="D129" i="1"/>
  <c r="E129" i="1"/>
  <c r="F129" i="1"/>
  <c r="G129" i="1"/>
  <c r="H129" i="1"/>
  <c r="I129" i="1"/>
  <c r="J129" i="1"/>
  <c r="K129" i="1"/>
  <c r="C129" i="1"/>
  <c r="D128" i="1"/>
  <c r="D127" i="1"/>
  <c r="D130" i="1" s="1"/>
  <c r="C127" i="1"/>
  <c r="C128" i="1" s="1"/>
  <c r="C145" i="1" s="1"/>
  <c r="E125" i="1"/>
  <c r="E127" i="1" s="1"/>
  <c r="Q162" i="1" l="1"/>
  <c r="D168" i="1"/>
  <c r="D145" i="1"/>
  <c r="D149" i="1" s="1"/>
  <c r="C130" i="1"/>
  <c r="C149" i="1" s="1"/>
  <c r="D166" i="1"/>
  <c r="D180" i="1" s="1"/>
  <c r="B182" i="1" s="1"/>
  <c r="F125" i="1"/>
  <c r="F127" i="1" s="1"/>
  <c r="F128" i="1" s="1"/>
  <c r="E128" i="1"/>
  <c r="E145" i="1" s="1"/>
  <c r="G125" i="1"/>
  <c r="P131" i="1"/>
  <c r="Q131" i="1"/>
  <c r="B108" i="1"/>
  <c r="B113" i="1"/>
  <c r="L138" i="1" l="1"/>
  <c r="F130" i="1"/>
  <c r="H125" i="1"/>
  <c r="G127" i="1"/>
  <c r="E130" i="1"/>
  <c r="E149" i="1" s="1"/>
  <c r="F145" i="1"/>
  <c r="F149" i="1" s="1"/>
  <c r="G88" i="1"/>
  <c r="I86" i="1"/>
  <c r="I87" i="1"/>
  <c r="H5" i="5"/>
  <c r="G9" i="5"/>
  <c r="D6" i="5"/>
  <c r="C66" i="1"/>
  <c r="D109" i="1"/>
  <c r="H6" i="5" l="1"/>
  <c r="C10" i="5" s="1"/>
  <c r="I88" i="1"/>
  <c r="H90" i="1" s="1"/>
  <c r="H73" i="1" s="1"/>
  <c r="G128" i="1"/>
  <c r="G145" i="1" s="1"/>
  <c r="I125" i="1"/>
  <c r="H127" i="1"/>
  <c r="E10" i="5"/>
  <c r="I10" i="5"/>
  <c r="C28" i="1"/>
  <c r="D10" i="5" l="1"/>
  <c r="G130" i="1"/>
  <c r="G149" i="1" s="1"/>
  <c r="H128" i="1"/>
  <c r="H145" i="1" s="1"/>
  <c r="J125" i="1"/>
  <c r="I127" i="1"/>
  <c r="H10" i="5"/>
  <c r="G10" i="5"/>
  <c r="B11" i="5" s="1"/>
  <c r="C11" i="5" s="1"/>
  <c r="D37" i="1"/>
  <c r="E37" i="1"/>
  <c r="F37" i="1"/>
  <c r="G37" i="1"/>
  <c r="H37" i="1"/>
  <c r="I37" i="1"/>
  <c r="J37" i="1"/>
  <c r="K37" i="1"/>
  <c r="L37" i="1"/>
  <c r="C37" i="1"/>
  <c r="H5" i="2"/>
  <c r="C75" i="1"/>
  <c r="B102" i="1"/>
  <c r="D10" i="1"/>
  <c r="E10" i="1" s="1"/>
  <c r="F10" i="1" s="1"/>
  <c r="G10" i="1" s="1"/>
  <c r="H10" i="1" s="1"/>
  <c r="I10" i="1" s="1"/>
  <c r="J10" i="1" s="1"/>
  <c r="K10" i="1" s="1"/>
  <c r="L10" i="1" s="1"/>
  <c r="D8" i="1"/>
  <c r="E8" i="1" s="1"/>
  <c r="F8" i="1" s="1"/>
  <c r="G8" i="1" s="1"/>
  <c r="H8" i="1" s="1"/>
  <c r="I8" i="1" s="1"/>
  <c r="J8" i="1" s="1"/>
  <c r="K8" i="1" s="1"/>
  <c r="L8" i="1" s="1"/>
  <c r="D9" i="1"/>
  <c r="E9" i="1" s="1"/>
  <c r="F9" i="1" s="1"/>
  <c r="G9" i="1" s="1"/>
  <c r="H9" i="1" s="1"/>
  <c r="I9" i="1" s="1"/>
  <c r="J9" i="1" s="1"/>
  <c r="K9" i="1" s="1"/>
  <c r="L9" i="1" s="1"/>
  <c r="D15" i="1"/>
  <c r="E15" i="1" s="1"/>
  <c r="F15" i="1" s="1"/>
  <c r="G15" i="1" s="1"/>
  <c r="H15" i="1" s="1"/>
  <c r="I15" i="1" s="1"/>
  <c r="J15" i="1" s="1"/>
  <c r="K15" i="1" s="1"/>
  <c r="L15" i="1" s="1"/>
  <c r="E11" i="1"/>
  <c r="F11" i="1" s="1"/>
  <c r="G11" i="1" s="1"/>
  <c r="H11" i="1" s="1"/>
  <c r="I11" i="1" s="1"/>
  <c r="J11" i="1" s="1"/>
  <c r="K11" i="1" s="1"/>
  <c r="L11" i="1" s="1"/>
  <c r="D11" i="1"/>
  <c r="F38" i="4"/>
  <c r="F37" i="4"/>
  <c r="F36" i="4"/>
  <c r="F35" i="4"/>
  <c r="J34" i="4"/>
  <c r="F34" i="4"/>
  <c r="F33" i="4"/>
  <c r="F32" i="4"/>
  <c r="L33" i="4" s="1"/>
  <c r="K31" i="4"/>
  <c r="F31" i="4"/>
  <c r="F30" i="4"/>
  <c r="F29" i="4"/>
  <c r="F28" i="4"/>
  <c r="F27" i="4"/>
  <c r="H6" i="4"/>
  <c r="H7" i="4" s="1"/>
  <c r="H8" i="4" s="1"/>
  <c r="H9" i="4" s="1"/>
  <c r="H10" i="4" s="1"/>
  <c r="H11" i="4" s="1"/>
  <c r="H12" i="4" s="1"/>
  <c r="H13" i="4" s="1"/>
  <c r="H14" i="4" s="1"/>
  <c r="H15" i="4" s="1"/>
  <c r="C6" i="4"/>
  <c r="C8" i="4" s="1"/>
  <c r="F4" i="4" s="1"/>
  <c r="F6" i="4" s="1"/>
  <c r="K4" i="4"/>
  <c r="L30" i="4" l="1"/>
  <c r="I128" i="1"/>
  <c r="I145" i="1" s="1"/>
  <c r="K125" i="1"/>
  <c r="J127" i="1"/>
  <c r="H130" i="1"/>
  <c r="H149" i="1" s="1"/>
  <c r="E11" i="5"/>
  <c r="I11" i="5" s="1"/>
  <c r="I5" i="4"/>
  <c r="C35" i="1" s="1"/>
  <c r="D11" i="5" l="1"/>
  <c r="J128" i="1"/>
  <c r="J145" i="1" s="1"/>
  <c r="I130" i="1"/>
  <c r="I149" i="1" s="1"/>
  <c r="L125" i="1"/>
  <c r="L127" i="1" s="1"/>
  <c r="K127" i="1"/>
  <c r="H11" i="5"/>
  <c r="G11" i="5"/>
  <c r="B12" i="5" s="1"/>
  <c r="L29" i="4"/>
  <c r="L31" i="4" s="1"/>
  <c r="J5" i="4"/>
  <c r="K5" i="4" s="1"/>
  <c r="I6" i="4" s="1"/>
  <c r="D35" i="1" s="1"/>
  <c r="K128" i="1" l="1"/>
  <c r="K145" i="1" s="1"/>
  <c r="K130" i="1"/>
  <c r="K149" i="1" s="1"/>
  <c r="L128" i="1"/>
  <c r="J130" i="1"/>
  <c r="J149" i="1" s="1"/>
  <c r="C12" i="5"/>
  <c r="E12" i="5"/>
  <c r="I12" i="5" s="1"/>
  <c r="L32" i="4"/>
  <c r="L34" i="4" s="1"/>
  <c r="L35" i="4" s="1"/>
  <c r="J6" i="4"/>
  <c r="K6" i="4" s="1"/>
  <c r="I7" i="4" s="1"/>
  <c r="L145" i="1" l="1"/>
  <c r="L130" i="1"/>
  <c r="L149" i="1" s="1"/>
  <c r="B151" i="1" s="1"/>
  <c r="D12" i="5"/>
  <c r="H12" i="5"/>
  <c r="G12" i="5"/>
  <c r="B13" i="5" s="1"/>
  <c r="J7" i="4"/>
  <c r="K7" i="4" s="1"/>
  <c r="I8" i="4" s="1"/>
  <c r="E35" i="1"/>
  <c r="E13" i="5" l="1"/>
  <c r="I13" i="5" s="1"/>
  <c r="C13" i="5"/>
  <c r="D13" i="5" s="1"/>
  <c r="J8" i="4"/>
  <c r="K8" i="4" s="1"/>
  <c r="I9" i="4" s="1"/>
  <c r="F35" i="1"/>
  <c r="H13" i="5" l="1"/>
  <c r="G13" i="5"/>
  <c r="B14" i="5" s="1"/>
  <c r="J9" i="4"/>
  <c r="K9" i="4" s="1"/>
  <c r="I10" i="4" s="1"/>
  <c r="G35" i="1"/>
  <c r="E14" i="5" l="1"/>
  <c r="I14" i="5" s="1"/>
  <c r="C14" i="5"/>
  <c r="D14" i="5" s="1"/>
  <c r="G14" i="5" s="1"/>
  <c r="B15" i="5" s="1"/>
  <c r="J10" i="4"/>
  <c r="K10" i="4" s="1"/>
  <c r="I11" i="4" s="1"/>
  <c r="H35" i="1"/>
  <c r="E15" i="5" l="1"/>
  <c r="I15" i="5" s="1"/>
  <c r="C15" i="5"/>
  <c r="D15" i="5" s="1"/>
  <c r="G15" i="5" s="1"/>
  <c r="B16" i="5" s="1"/>
  <c r="H14" i="5"/>
  <c r="J11" i="4"/>
  <c r="K11" i="4" s="1"/>
  <c r="I12" i="4" s="1"/>
  <c r="I35" i="1"/>
  <c r="H15" i="5" l="1"/>
  <c r="C16" i="5"/>
  <c r="D16" i="5" s="1"/>
  <c r="E16" i="5"/>
  <c r="I16" i="5" s="1"/>
  <c r="J12" i="4"/>
  <c r="K12" i="4" s="1"/>
  <c r="I13" i="4" s="1"/>
  <c r="J35" i="1"/>
  <c r="H16" i="5" l="1"/>
  <c r="G16" i="5"/>
  <c r="B17" i="5" s="1"/>
  <c r="J13" i="4"/>
  <c r="K13" i="4" s="1"/>
  <c r="I14" i="4" s="1"/>
  <c r="K35" i="1"/>
  <c r="E17" i="5" l="1"/>
  <c r="I17" i="5" s="1"/>
  <c r="C17" i="5"/>
  <c r="J14" i="4"/>
  <c r="K14" i="4" s="1"/>
  <c r="I15" i="4" s="1"/>
  <c r="J15" i="4" s="1"/>
  <c r="K15" i="4" s="1"/>
  <c r="L35" i="1"/>
  <c r="D17" i="5" l="1"/>
  <c r="G17" i="5" s="1"/>
  <c r="B18" i="5" s="1"/>
  <c r="H17" i="5"/>
  <c r="E52" i="1"/>
  <c r="F52" i="1"/>
  <c r="G52" i="1"/>
  <c r="H52" i="1"/>
  <c r="I52" i="1"/>
  <c r="J52" i="1"/>
  <c r="K52" i="1"/>
  <c r="L52" i="1"/>
  <c r="D52" i="1"/>
  <c r="L4" i="1"/>
  <c r="L5" i="1"/>
  <c r="L6" i="1"/>
  <c r="L22" i="1"/>
  <c r="L24" i="1"/>
  <c r="L95" i="1"/>
  <c r="L98" i="1" s="1"/>
  <c r="G95" i="1"/>
  <c r="G98" i="1" s="1"/>
  <c r="H95" i="1"/>
  <c r="H98" i="1" s="1"/>
  <c r="I95" i="1"/>
  <c r="I98" i="1" s="1"/>
  <c r="J95" i="1"/>
  <c r="K95" i="1"/>
  <c r="K98" i="1" s="1"/>
  <c r="G22" i="1"/>
  <c r="K22" i="1"/>
  <c r="G24" i="1"/>
  <c r="K24" i="1"/>
  <c r="D16" i="1"/>
  <c r="E16" i="1" s="1"/>
  <c r="F16" i="1" s="1"/>
  <c r="G16" i="1" s="1"/>
  <c r="H16" i="1" s="1"/>
  <c r="I16" i="1" s="1"/>
  <c r="J16" i="1" s="1"/>
  <c r="K16" i="1" s="1"/>
  <c r="L16" i="1" s="1"/>
  <c r="M16" i="1"/>
  <c r="H13" i="1"/>
  <c r="I13" i="1" s="1"/>
  <c r="J13" i="1" s="1"/>
  <c r="J22" i="1"/>
  <c r="D6" i="1"/>
  <c r="E6" i="1"/>
  <c r="F6" i="1"/>
  <c r="G6" i="1"/>
  <c r="H6" i="1"/>
  <c r="I6" i="1"/>
  <c r="J6" i="1"/>
  <c r="K6" i="1"/>
  <c r="C6" i="1"/>
  <c r="D5" i="1"/>
  <c r="E5" i="1"/>
  <c r="F5" i="1"/>
  <c r="G5" i="1"/>
  <c r="H5" i="1"/>
  <c r="I5" i="1"/>
  <c r="J5" i="1"/>
  <c r="K5" i="1"/>
  <c r="C5" i="1"/>
  <c r="D4" i="1"/>
  <c r="E4" i="1"/>
  <c r="F4" i="1"/>
  <c r="G4" i="1"/>
  <c r="H4" i="1"/>
  <c r="H21" i="1" s="1"/>
  <c r="I4" i="1"/>
  <c r="J4" i="1"/>
  <c r="K4" i="1"/>
  <c r="C4" i="1"/>
  <c r="L21" i="1" l="1"/>
  <c r="E18" i="5"/>
  <c r="I18" i="5" s="1"/>
  <c r="C18" i="5"/>
  <c r="D18" i="5" s="1"/>
  <c r="K7" i="1"/>
  <c r="G21" i="1"/>
  <c r="G29" i="1" s="1"/>
  <c r="K21" i="1"/>
  <c r="K48" i="1" s="1"/>
  <c r="J24" i="1"/>
  <c r="L29" i="1"/>
  <c r="L30" i="1"/>
  <c r="L48" i="1"/>
  <c r="L7" i="1"/>
  <c r="H48" i="1"/>
  <c r="H30" i="1"/>
  <c r="H24" i="1"/>
  <c r="I22" i="1"/>
  <c r="H22" i="1"/>
  <c r="I24" i="1"/>
  <c r="J98" i="1"/>
  <c r="H29" i="1"/>
  <c r="G7" i="1"/>
  <c r="J7" i="1"/>
  <c r="H7" i="1"/>
  <c r="G18" i="5" l="1"/>
  <c r="B19" i="5" s="1"/>
  <c r="H18" i="5"/>
  <c r="G30" i="1"/>
  <c r="G48" i="1"/>
  <c r="K30" i="1"/>
  <c r="K29" i="1"/>
  <c r="L111" i="1"/>
  <c r="I21" i="1"/>
  <c r="J21" i="1"/>
  <c r="I7" i="1"/>
  <c r="O73" i="1"/>
  <c r="C73" i="1"/>
  <c r="N74" i="1" l="1"/>
  <c r="E19" i="5"/>
  <c r="I19" i="5" s="1"/>
  <c r="C19" i="5"/>
  <c r="H111" i="1"/>
  <c r="I29" i="1"/>
  <c r="I30" i="1"/>
  <c r="I48" i="1"/>
  <c r="J29" i="1"/>
  <c r="J30" i="1"/>
  <c r="J48" i="1"/>
  <c r="D19" i="5" l="1"/>
  <c r="H19" i="5"/>
  <c r="G19" i="5"/>
  <c r="B20" i="5" s="1"/>
  <c r="K111" i="1"/>
  <c r="J111" i="1"/>
  <c r="I111" i="1"/>
  <c r="M18" i="1"/>
  <c r="D18" i="1" s="1"/>
  <c r="E18" i="1" s="1"/>
  <c r="F18" i="1" s="1"/>
  <c r="G18" i="1" s="1"/>
  <c r="C20" i="5" l="1"/>
  <c r="E20" i="5"/>
  <c r="I20" i="5" s="1"/>
  <c r="H18" i="1"/>
  <c r="C24" i="1"/>
  <c r="D13" i="1"/>
  <c r="E13" i="1" s="1"/>
  <c r="P99" i="1"/>
  <c r="P98" i="1" s="1"/>
  <c r="B103" i="1"/>
  <c r="D20" i="5" l="1"/>
  <c r="G20" i="5" s="1"/>
  <c r="B21" i="5" s="1"/>
  <c r="E21" i="5" s="1"/>
  <c r="E22" i="5" s="1"/>
  <c r="E38" i="1" s="1"/>
  <c r="H20" i="5"/>
  <c r="I18" i="1"/>
  <c r="F13" i="1"/>
  <c r="Q3" i="1"/>
  <c r="C22" i="1"/>
  <c r="D22" i="1"/>
  <c r="D14" i="1"/>
  <c r="E14" i="1" s="1"/>
  <c r="F14" i="1" s="1"/>
  <c r="G14" i="1" s="1"/>
  <c r="D6" i="2"/>
  <c r="Q8" i="1"/>
  <c r="J32" i="1" l="1"/>
  <c r="I51" i="1"/>
  <c r="L32" i="1"/>
  <c r="G32" i="1"/>
  <c r="K32" i="1"/>
  <c r="J51" i="1"/>
  <c r="L51" i="1"/>
  <c r="H32" i="1"/>
  <c r="G51" i="1"/>
  <c r="K51" i="1"/>
  <c r="I32" i="1"/>
  <c r="H51" i="1"/>
  <c r="H14" i="1"/>
  <c r="G25" i="1"/>
  <c r="I21" i="5"/>
  <c r="C21" i="5"/>
  <c r="D21" i="5" s="1"/>
  <c r="G21" i="5" s="1"/>
  <c r="J18" i="1"/>
  <c r="E32" i="1"/>
  <c r="D32" i="1"/>
  <c r="F32" i="1"/>
  <c r="C32" i="1"/>
  <c r="D28" i="1"/>
  <c r="D24" i="1"/>
  <c r="E95" i="1"/>
  <c r="E98" i="1" s="1"/>
  <c r="F95" i="1"/>
  <c r="F98" i="1" s="1"/>
  <c r="C95" i="1"/>
  <c r="C98" i="1" s="1"/>
  <c r="D95" i="1"/>
  <c r="D98" i="1" s="1"/>
  <c r="D21" i="1"/>
  <c r="C21" i="1"/>
  <c r="E24" i="1"/>
  <c r="C7" i="1"/>
  <c r="C25" i="1" s="1"/>
  <c r="C60" i="1" s="1"/>
  <c r="D7" i="1"/>
  <c r="D25" i="1" s="1"/>
  <c r="H6" i="2"/>
  <c r="C10" i="2" s="1"/>
  <c r="G9" i="2"/>
  <c r="G60" i="1" l="1"/>
  <c r="G49" i="1"/>
  <c r="I14" i="1"/>
  <c r="H25" i="1"/>
  <c r="B24" i="5"/>
  <c r="E61" i="1"/>
  <c r="H21" i="5"/>
  <c r="K18" i="1"/>
  <c r="C49" i="1"/>
  <c r="B49" i="1" s="1"/>
  <c r="C112" i="1"/>
  <c r="C48" i="1"/>
  <c r="C30" i="1"/>
  <c r="C29" i="1"/>
  <c r="E28" i="1"/>
  <c r="B118" i="1"/>
  <c r="D49" i="1"/>
  <c r="D60" i="1"/>
  <c r="D30" i="1"/>
  <c r="D48" i="1"/>
  <c r="D29" i="1"/>
  <c r="E7" i="1"/>
  <c r="E25" i="1" s="1"/>
  <c r="E21" i="1"/>
  <c r="E22" i="1"/>
  <c r="E10" i="2"/>
  <c r="I10" i="2" s="1"/>
  <c r="H60" i="1" l="1"/>
  <c r="H112" i="1" s="1"/>
  <c r="H49" i="1"/>
  <c r="J14" i="1"/>
  <c r="I25" i="1"/>
  <c r="H113" i="1"/>
  <c r="C24" i="5"/>
  <c r="E24" i="5"/>
  <c r="I24" i="5" s="1"/>
  <c r="D112" i="1"/>
  <c r="F28" i="1"/>
  <c r="L18" i="1"/>
  <c r="D33" i="1"/>
  <c r="C33" i="1"/>
  <c r="F7" i="1"/>
  <c r="F25" i="1" s="1"/>
  <c r="F60" i="1" s="1"/>
  <c r="G112" i="1" s="1"/>
  <c r="F21" i="1"/>
  <c r="F48" i="1" s="1"/>
  <c r="E49" i="1"/>
  <c r="E113" i="1" s="1"/>
  <c r="E60" i="1"/>
  <c r="E112" i="1" s="1"/>
  <c r="C111" i="1"/>
  <c r="D111" i="1"/>
  <c r="E48" i="1"/>
  <c r="E29" i="1"/>
  <c r="E30" i="1"/>
  <c r="L104" i="1"/>
  <c r="P100" i="1"/>
  <c r="D113" i="1"/>
  <c r="C113" i="1"/>
  <c r="F22" i="1"/>
  <c r="F24" i="1"/>
  <c r="D10" i="2"/>
  <c r="H10" i="2" s="1"/>
  <c r="I60" i="1" l="1"/>
  <c r="I112" i="1" s="1"/>
  <c r="I49" i="1"/>
  <c r="I113" i="1" s="1"/>
  <c r="K14" i="1"/>
  <c r="J25" i="1"/>
  <c r="D24" i="5"/>
  <c r="G24" i="5" s="1"/>
  <c r="B25" i="5" s="1"/>
  <c r="H24" i="5"/>
  <c r="D94" i="1"/>
  <c r="D96" i="1" s="1"/>
  <c r="D97" i="1" s="1"/>
  <c r="E111" i="1"/>
  <c r="G111" i="1"/>
  <c r="G28" i="1"/>
  <c r="G33" i="1" s="1"/>
  <c r="C94" i="1"/>
  <c r="F49" i="1"/>
  <c r="G113" i="1" s="1"/>
  <c r="F29" i="1"/>
  <c r="F30" i="1"/>
  <c r="E33" i="1"/>
  <c r="F112" i="1"/>
  <c r="F111" i="1"/>
  <c r="G10" i="2"/>
  <c r="B11" i="2" s="1"/>
  <c r="C11" i="2" s="1"/>
  <c r="C97" i="1" l="1"/>
  <c r="C96" i="1"/>
  <c r="L14" i="1"/>
  <c r="L25" i="1" s="1"/>
  <c r="K25" i="1"/>
  <c r="J60" i="1"/>
  <c r="J112" i="1" s="1"/>
  <c r="J49" i="1"/>
  <c r="E25" i="5"/>
  <c r="I25" i="5" s="1"/>
  <c r="C25" i="5"/>
  <c r="D99" i="1"/>
  <c r="E94" i="1"/>
  <c r="E96" i="1" s="1"/>
  <c r="E97" i="1" s="1"/>
  <c r="E114" i="1" s="1"/>
  <c r="G94" i="1"/>
  <c r="G96" i="1" s="1"/>
  <c r="G97" i="1" s="1"/>
  <c r="G99" i="1" s="1"/>
  <c r="H28" i="1"/>
  <c r="H33" i="1" s="1"/>
  <c r="C99" i="1"/>
  <c r="F113" i="1"/>
  <c r="F33" i="1"/>
  <c r="E11" i="2"/>
  <c r="I11" i="2" s="1"/>
  <c r="D114" i="1" l="1"/>
  <c r="C114" i="1"/>
  <c r="K60" i="1"/>
  <c r="K112" i="1" s="1"/>
  <c r="K49" i="1"/>
  <c r="K113" i="1" s="1"/>
  <c r="L60" i="1"/>
  <c r="L49" i="1"/>
  <c r="J113" i="1"/>
  <c r="D25" i="5"/>
  <c r="E99" i="1"/>
  <c r="H94" i="1"/>
  <c r="H96" i="1" s="1"/>
  <c r="H97" i="1" s="1"/>
  <c r="F94" i="1"/>
  <c r="F96" i="1" s="1"/>
  <c r="F97" i="1" s="1"/>
  <c r="G114" i="1" s="1"/>
  <c r="G118" i="1" s="1"/>
  <c r="I28" i="1"/>
  <c r="I33" i="1" s="1"/>
  <c r="D11" i="2"/>
  <c r="L112" i="1" l="1"/>
  <c r="L113" i="1"/>
  <c r="G25" i="5"/>
  <c r="B26" i="5" s="1"/>
  <c r="H25" i="5"/>
  <c r="F114" i="1"/>
  <c r="I94" i="1"/>
  <c r="I96" i="1" s="1"/>
  <c r="F99" i="1"/>
  <c r="J28" i="1"/>
  <c r="J33" i="1" s="1"/>
  <c r="H99" i="1"/>
  <c r="H114" i="1"/>
  <c r="H11" i="2"/>
  <c r="G11" i="2"/>
  <c r="B12" i="2" s="1"/>
  <c r="E26" i="5" l="1"/>
  <c r="I26" i="5" s="1"/>
  <c r="C26" i="5"/>
  <c r="D26" i="5" s="1"/>
  <c r="J94" i="1"/>
  <c r="J96" i="1" s="1"/>
  <c r="J97" i="1" s="1"/>
  <c r="L28" i="1"/>
  <c r="L33" i="1" s="1"/>
  <c r="K28" i="1"/>
  <c r="K33" i="1" s="1"/>
  <c r="H118" i="1"/>
  <c r="I97" i="1"/>
  <c r="I99" i="1" s="1"/>
  <c r="C12" i="2"/>
  <c r="E12" i="2"/>
  <c r="G26" i="5" l="1"/>
  <c r="B27" i="5" s="1"/>
  <c r="H26" i="5"/>
  <c r="K94" i="1"/>
  <c r="K96" i="1" s="1"/>
  <c r="K97" i="1" s="1"/>
  <c r="L94" i="1"/>
  <c r="L96" i="1" s="1"/>
  <c r="L97" i="1" s="1"/>
  <c r="L99" i="1" s="1"/>
  <c r="J99" i="1"/>
  <c r="J114" i="1"/>
  <c r="I114" i="1"/>
  <c r="I118" i="1" s="1"/>
  <c r="I12" i="2"/>
  <c r="D12" i="2"/>
  <c r="H12" i="2" s="1"/>
  <c r="E27" i="5" l="1"/>
  <c r="I27" i="5" s="1"/>
  <c r="C27" i="5"/>
  <c r="D27" i="5" s="1"/>
  <c r="H27" i="5" s="1"/>
  <c r="J118" i="1"/>
  <c r="L114" i="1"/>
  <c r="K99" i="1"/>
  <c r="K114" i="1"/>
  <c r="G12" i="2"/>
  <c r="B13" i="2" s="1"/>
  <c r="E13" i="2" s="1"/>
  <c r="G27" i="5" l="1"/>
  <c r="B28" i="5" s="1"/>
  <c r="K118" i="1"/>
  <c r="I13" i="2"/>
  <c r="C13" i="2"/>
  <c r="D13" i="2" s="1"/>
  <c r="G13" i="2" s="1"/>
  <c r="B14" i="2" s="1"/>
  <c r="C14" i="2" s="1"/>
  <c r="E28" i="5" l="1"/>
  <c r="I28" i="5" s="1"/>
  <c r="C28" i="5"/>
  <c r="D28" i="5" s="1"/>
  <c r="H28" i="5" s="1"/>
  <c r="E14" i="2"/>
  <c r="H13" i="2"/>
  <c r="G28" i="5" l="1"/>
  <c r="B29" i="5" s="1"/>
  <c r="I14" i="2"/>
  <c r="D14" i="2"/>
  <c r="E29" i="5" l="1"/>
  <c r="I29" i="5" s="1"/>
  <c r="C29" i="5"/>
  <c r="D29" i="5" s="1"/>
  <c r="G29" i="5" s="1"/>
  <c r="B30" i="5" s="1"/>
  <c r="H14" i="2"/>
  <c r="G14" i="2"/>
  <c r="B15" i="2" s="1"/>
  <c r="C30" i="5" l="1"/>
  <c r="E30" i="5"/>
  <c r="I30" i="5" s="1"/>
  <c r="H29" i="5"/>
  <c r="C15" i="2"/>
  <c r="E15" i="2"/>
  <c r="D30" i="5" l="1"/>
  <c r="I15" i="2"/>
  <c r="D15" i="2"/>
  <c r="H15" i="2" s="1"/>
  <c r="H30" i="5" l="1"/>
  <c r="G30" i="5"/>
  <c r="B31" i="5" s="1"/>
  <c r="G15" i="2"/>
  <c r="B16" i="2" s="1"/>
  <c r="C16" i="2" s="1"/>
  <c r="C31" i="5" l="1"/>
  <c r="E31" i="5"/>
  <c r="I31" i="5" s="1"/>
  <c r="E16" i="2"/>
  <c r="D31" i="5" l="1"/>
  <c r="I16" i="2"/>
  <c r="D16" i="2"/>
  <c r="G16" i="2" s="1"/>
  <c r="B17" i="2" s="1"/>
  <c r="G31" i="5" l="1"/>
  <c r="B32" i="5" s="1"/>
  <c r="H31" i="5"/>
  <c r="H16" i="2"/>
  <c r="E17" i="2"/>
  <c r="I17" i="2" s="1"/>
  <c r="C17" i="2"/>
  <c r="C32" i="5" l="1"/>
  <c r="E32" i="5"/>
  <c r="D32" i="5" s="1"/>
  <c r="H32" i="5" s="1"/>
  <c r="D17" i="2"/>
  <c r="G17" i="2" s="1"/>
  <c r="B18" i="2" s="1"/>
  <c r="E18" i="2" s="1"/>
  <c r="I18" i="2" s="1"/>
  <c r="G32" i="5" l="1"/>
  <c r="B33" i="5" s="1"/>
  <c r="I32" i="5"/>
  <c r="H17" i="2"/>
  <c r="C18" i="2"/>
  <c r="D18" i="2" s="1"/>
  <c r="E33" i="5" l="1"/>
  <c r="I33" i="5" s="1"/>
  <c r="C33" i="5"/>
  <c r="D33" i="5" s="1"/>
  <c r="H18" i="2"/>
  <c r="G18" i="2"/>
  <c r="B19" i="2" s="1"/>
  <c r="C19" i="2" s="1"/>
  <c r="H33" i="5" l="1"/>
  <c r="G33" i="5"/>
  <c r="B34" i="5" s="1"/>
  <c r="E19" i="2"/>
  <c r="I19" i="2" s="1"/>
  <c r="C34" i="5" l="1"/>
  <c r="E34" i="5"/>
  <c r="I34" i="5" s="1"/>
  <c r="D19" i="2"/>
  <c r="G19" i="2" s="1"/>
  <c r="B20" i="2" s="1"/>
  <c r="E20" i="2" s="1"/>
  <c r="I20" i="2" s="1"/>
  <c r="D34" i="5" l="1"/>
  <c r="H19" i="2"/>
  <c r="C20" i="2"/>
  <c r="D20" i="2" s="1"/>
  <c r="G20" i="2" s="1"/>
  <c r="B21" i="2" s="1"/>
  <c r="H34" i="5" l="1"/>
  <c r="G34" i="5"/>
  <c r="B35" i="5" s="1"/>
  <c r="H20" i="2"/>
  <c r="E21" i="2"/>
  <c r="C21" i="2"/>
  <c r="E35" i="5" l="1"/>
  <c r="E36" i="5" s="1"/>
  <c r="F38" i="1" s="1"/>
  <c r="C35" i="5"/>
  <c r="D35" i="5" s="1"/>
  <c r="H35" i="5" s="1"/>
  <c r="I21" i="2"/>
  <c r="E22" i="2"/>
  <c r="C36" i="1" s="1"/>
  <c r="C39" i="1" s="1"/>
  <c r="D21" i="2"/>
  <c r="C52" i="1"/>
  <c r="D51" i="1"/>
  <c r="E51" i="1"/>
  <c r="F51" i="1"/>
  <c r="C51" i="1"/>
  <c r="B52" i="1" l="1"/>
  <c r="G35" i="5"/>
  <c r="F61" i="1" s="1"/>
  <c r="I35" i="5"/>
  <c r="C40" i="1"/>
  <c r="C41" i="1" s="1"/>
  <c r="D66" i="1"/>
  <c r="E66" i="1" s="1"/>
  <c r="F66" i="1" s="1"/>
  <c r="B38" i="5" l="1"/>
  <c r="C38" i="5" s="1"/>
  <c r="E38" i="5"/>
  <c r="I38" i="5" s="1"/>
  <c r="G66" i="1"/>
  <c r="H66" i="1" s="1"/>
  <c r="I66" i="1" s="1"/>
  <c r="J66" i="1" s="1"/>
  <c r="K66" i="1" s="1"/>
  <c r="L66" i="1" s="1"/>
  <c r="C63" i="1"/>
  <c r="C53" i="1"/>
  <c r="D53" i="1" l="1"/>
  <c r="C54" i="1"/>
  <c r="C57" i="1" s="1"/>
  <c r="D38" i="5"/>
  <c r="H38" i="5" s="1"/>
  <c r="G38" i="5"/>
  <c r="B39" i="5" s="1"/>
  <c r="C118" i="1"/>
  <c r="E53" i="1" l="1"/>
  <c r="D54" i="1"/>
  <c r="D57" i="1" s="1"/>
  <c r="C39" i="5"/>
  <c r="E39" i="5"/>
  <c r="I39" i="5" s="1"/>
  <c r="C67" i="1"/>
  <c r="H21" i="2"/>
  <c r="G21" i="2"/>
  <c r="C62" i="1" s="1"/>
  <c r="E54" i="1" l="1"/>
  <c r="E57" i="1" s="1"/>
  <c r="F53" i="1"/>
  <c r="D39" i="5"/>
  <c r="H39" i="5" s="1"/>
  <c r="G39" i="5"/>
  <c r="B40" i="5" s="1"/>
  <c r="C68" i="1"/>
  <c r="C69" i="1"/>
  <c r="B24" i="2"/>
  <c r="F54" i="1" l="1"/>
  <c r="F57" i="1" s="1"/>
  <c r="G53" i="1"/>
  <c r="E40" i="5"/>
  <c r="I40" i="5" s="1"/>
  <c r="C40" i="5"/>
  <c r="D40" i="5" s="1"/>
  <c r="E24" i="2"/>
  <c r="C24" i="2"/>
  <c r="G54" i="1" l="1"/>
  <c r="G57" i="1" s="1"/>
  <c r="H53" i="1"/>
  <c r="G40" i="5"/>
  <c r="B41" i="5" s="1"/>
  <c r="H40" i="5"/>
  <c r="I24" i="2"/>
  <c r="D24" i="2"/>
  <c r="H24" i="2" s="1"/>
  <c r="H54" i="1" l="1"/>
  <c r="H57" i="1" s="1"/>
  <c r="I53" i="1"/>
  <c r="C41" i="5"/>
  <c r="E41" i="5"/>
  <c r="I41" i="5" s="1"/>
  <c r="G24" i="2"/>
  <c r="B25" i="2" s="1"/>
  <c r="E25" i="2" s="1"/>
  <c r="I54" i="1" l="1"/>
  <c r="I57" i="1" s="1"/>
  <c r="J53" i="1"/>
  <c r="D41" i="5"/>
  <c r="C25" i="2"/>
  <c r="D25" i="2" s="1"/>
  <c r="G25" i="2" s="1"/>
  <c r="B26" i="2" s="1"/>
  <c r="I25" i="2"/>
  <c r="J54" i="1" l="1"/>
  <c r="J57" i="1" s="1"/>
  <c r="K53" i="1"/>
  <c r="H41" i="5"/>
  <c r="G41" i="5"/>
  <c r="B42" i="5" s="1"/>
  <c r="H25" i="2"/>
  <c r="E26" i="2"/>
  <c r="C26" i="2"/>
  <c r="K54" i="1" l="1"/>
  <c r="K57" i="1" s="1"/>
  <c r="L53" i="1"/>
  <c r="C42" i="5"/>
  <c r="E42" i="5"/>
  <c r="I42" i="5" s="1"/>
  <c r="I26" i="2"/>
  <c r="D26" i="2"/>
  <c r="G26" i="2" s="1"/>
  <c r="B27" i="2" s="1"/>
  <c r="L54" i="1" l="1"/>
  <c r="L57" i="1" s="1"/>
  <c r="Q99" i="1"/>
  <c r="Q98" i="1" s="1"/>
  <c r="D42" i="5"/>
  <c r="H42" i="5"/>
  <c r="G42" i="5"/>
  <c r="B43" i="5" s="1"/>
  <c r="H26" i="2"/>
  <c r="C27" i="2"/>
  <c r="E27" i="2"/>
  <c r="Q100" i="1" l="1"/>
  <c r="L106" i="1"/>
  <c r="L118" i="1" s="1"/>
  <c r="C43" i="5"/>
  <c r="E43" i="5"/>
  <c r="I43" i="5" s="1"/>
  <c r="I27" i="2"/>
  <c r="D27" i="2"/>
  <c r="H27" i="2" s="1"/>
  <c r="D43" i="5" l="1"/>
  <c r="G43" i="5"/>
  <c r="B44" i="5" s="1"/>
  <c r="H43" i="5"/>
  <c r="G27" i="2"/>
  <c r="B28" i="2" s="1"/>
  <c r="C28" i="2" s="1"/>
  <c r="C44" i="5" l="1"/>
  <c r="E44" i="5"/>
  <c r="I44" i="5" s="1"/>
  <c r="E28" i="2"/>
  <c r="D44" i="5" l="1"/>
  <c r="I28" i="2"/>
  <c r="D28" i="2"/>
  <c r="H28" i="2" s="1"/>
  <c r="H44" i="5" l="1"/>
  <c r="G44" i="5"/>
  <c r="B45" i="5" s="1"/>
  <c r="G28" i="2"/>
  <c r="B29" i="2" s="1"/>
  <c r="E29" i="2" s="1"/>
  <c r="C45" i="5" l="1"/>
  <c r="D45" i="5" s="1"/>
  <c r="H45" i="5" s="1"/>
  <c r="E45" i="5"/>
  <c r="I45" i="5" s="1"/>
  <c r="I29" i="2"/>
  <c r="C29" i="2"/>
  <c r="D29" i="2" s="1"/>
  <c r="G29" i="2" s="1"/>
  <c r="B30" i="2" s="1"/>
  <c r="E30" i="2" s="1"/>
  <c r="G45" i="5" l="1"/>
  <c r="B46" i="5" s="1"/>
  <c r="I30" i="2"/>
  <c r="C30" i="2"/>
  <c r="D30" i="2" s="1"/>
  <c r="H29" i="2"/>
  <c r="E46" i="5" l="1"/>
  <c r="I46" i="5" s="1"/>
  <c r="C46" i="5"/>
  <c r="D46" i="5" s="1"/>
  <c r="G46" i="5" s="1"/>
  <c r="B47" i="5" s="1"/>
  <c r="H30" i="2"/>
  <c r="G30" i="2"/>
  <c r="B31" i="2" s="1"/>
  <c r="C31" i="2" s="1"/>
  <c r="E47" i="5" l="1"/>
  <c r="I47" i="5" s="1"/>
  <c r="C47" i="5"/>
  <c r="D47" i="5" s="1"/>
  <c r="G47" i="5" s="1"/>
  <c r="B48" i="5" s="1"/>
  <c r="H46" i="5"/>
  <c r="E31" i="2"/>
  <c r="I31" i="2" s="1"/>
  <c r="H47" i="5" l="1"/>
  <c r="C48" i="5"/>
  <c r="D48" i="5" s="1"/>
  <c r="G48" i="5" s="1"/>
  <c r="B49" i="5" s="1"/>
  <c r="E48" i="5"/>
  <c r="I48" i="5" s="1"/>
  <c r="D31" i="2"/>
  <c r="G31" i="2" s="1"/>
  <c r="B32" i="2" s="1"/>
  <c r="C32" i="2" s="1"/>
  <c r="H48" i="5" l="1"/>
  <c r="C49" i="5"/>
  <c r="D49" i="5" s="1"/>
  <c r="G49" i="5" s="1"/>
  <c r="E49" i="5"/>
  <c r="E50" i="5" s="1"/>
  <c r="G38" i="1" s="1"/>
  <c r="E32" i="2"/>
  <c r="I32" i="2" s="1"/>
  <c r="H31" i="2"/>
  <c r="I49" i="5" l="1"/>
  <c r="B52" i="5"/>
  <c r="G61" i="1"/>
  <c r="H49" i="5"/>
  <c r="D32" i="2"/>
  <c r="C52" i="5" l="1"/>
  <c r="E52" i="5"/>
  <c r="I52" i="5" s="1"/>
  <c r="H32" i="2"/>
  <c r="G32" i="2"/>
  <c r="B33" i="2" s="1"/>
  <c r="D52" i="5" l="1"/>
  <c r="E33" i="2"/>
  <c r="I33" i="2" s="1"/>
  <c r="C33" i="2"/>
  <c r="H52" i="5" l="1"/>
  <c r="G52" i="5"/>
  <c r="B53" i="5" s="1"/>
  <c r="D33" i="2"/>
  <c r="H33" i="2" s="1"/>
  <c r="G33" i="2" l="1"/>
  <c r="B34" i="2" s="1"/>
  <c r="E34" i="2" s="1"/>
  <c r="I34" i="2" s="1"/>
  <c r="E53" i="5"/>
  <c r="I53" i="5" s="1"/>
  <c r="C53" i="5"/>
  <c r="D53" i="5" s="1"/>
  <c r="H53" i="5" s="1"/>
  <c r="C34" i="2"/>
  <c r="D34" i="2" s="1"/>
  <c r="G34" i="2" s="1"/>
  <c r="B35" i="2" s="1"/>
  <c r="C35" i="2" s="1"/>
  <c r="G53" i="5" l="1"/>
  <c r="B54" i="5" s="1"/>
  <c r="H34" i="2"/>
  <c r="E35" i="2"/>
  <c r="E54" i="5" l="1"/>
  <c r="I54" i="5"/>
  <c r="C54" i="5"/>
  <c r="D54" i="5" s="1"/>
  <c r="G54" i="5" s="1"/>
  <c r="B55" i="5" s="1"/>
  <c r="D35" i="2"/>
  <c r="H35" i="2" s="1"/>
  <c r="E36" i="2"/>
  <c r="D36" i="1" s="1"/>
  <c r="D39" i="1" s="1"/>
  <c r="I35" i="2"/>
  <c r="E55" i="5" l="1"/>
  <c r="I55" i="5" s="1"/>
  <c r="C55" i="5"/>
  <c r="D55" i="5" s="1"/>
  <c r="G55" i="5" s="1"/>
  <c r="B56" i="5" s="1"/>
  <c r="H54" i="5"/>
  <c r="G35" i="2"/>
  <c r="D62" i="1" s="1"/>
  <c r="H55" i="5" l="1"/>
  <c r="E56" i="5"/>
  <c r="I56" i="5" s="1"/>
  <c r="C56" i="5"/>
  <c r="D56" i="5" s="1"/>
  <c r="G56" i="5" s="1"/>
  <c r="B57" i="5" s="1"/>
  <c r="B38" i="2"/>
  <c r="E38" i="2" s="1"/>
  <c r="D40" i="1"/>
  <c r="D63" i="1" s="1"/>
  <c r="C57" i="5" l="1"/>
  <c r="D57" i="5" s="1"/>
  <c r="E57" i="5"/>
  <c r="I57" i="5" s="1"/>
  <c r="H56" i="5"/>
  <c r="I38" i="2"/>
  <c r="C38" i="2"/>
  <c r="D38" i="2" s="1"/>
  <c r="G38" i="2" s="1"/>
  <c r="B39" i="2" s="1"/>
  <c r="E39" i="2" s="1"/>
  <c r="D41" i="1"/>
  <c r="D67" i="1" s="1"/>
  <c r="D69" i="1" s="1"/>
  <c r="H57" i="5" l="1"/>
  <c r="G57" i="5"/>
  <c r="B58" i="5" s="1"/>
  <c r="H38" i="2"/>
  <c r="D68" i="1"/>
  <c r="I39" i="2"/>
  <c r="C39" i="2"/>
  <c r="D39" i="2" s="1"/>
  <c r="G39" i="2" s="1"/>
  <c r="B40" i="2" s="1"/>
  <c r="E58" i="5" l="1"/>
  <c r="I58" i="5" s="1"/>
  <c r="C58" i="5"/>
  <c r="D118" i="1"/>
  <c r="H39" i="2"/>
  <c r="C40" i="2"/>
  <c r="E40" i="2"/>
  <c r="D58" i="5" l="1"/>
  <c r="H58" i="5" s="1"/>
  <c r="G58" i="5"/>
  <c r="B59" i="5" s="1"/>
  <c r="C59" i="5" s="1"/>
  <c r="I40" i="2"/>
  <c r="D40" i="2"/>
  <c r="G40" i="2" s="1"/>
  <c r="B41" i="2" s="1"/>
  <c r="E59" i="5" l="1"/>
  <c r="I59" i="5" s="1"/>
  <c r="H40" i="2"/>
  <c r="E41" i="2"/>
  <c r="C41" i="2"/>
  <c r="D59" i="5" l="1"/>
  <c r="I41" i="2"/>
  <c r="D41" i="2"/>
  <c r="G41" i="2" s="1"/>
  <c r="B42" i="2" s="1"/>
  <c r="G59" i="5" l="1"/>
  <c r="B60" i="5" s="1"/>
  <c r="H59" i="5"/>
  <c r="H41" i="2"/>
  <c r="E42" i="2"/>
  <c r="C42" i="2"/>
  <c r="E60" i="5" l="1"/>
  <c r="I60" i="5" s="1"/>
  <c r="C60" i="5"/>
  <c r="I42" i="2"/>
  <c r="D42" i="2"/>
  <c r="H42" i="2" s="1"/>
  <c r="D60" i="5" l="1"/>
  <c r="G60" i="5" s="1"/>
  <c r="B61" i="5" s="1"/>
  <c r="H60" i="5"/>
  <c r="G42" i="2"/>
  <c r="B43" i="2" s="1"/>
  <c r="E43" i="2" s="1"/>
  <c r="I43" i="2" s="1"/>
  <c r="C61" i="5" l="1"/>
  <c r="E61" i="5"/>
  <c r="I61" i="5" s="1"/>
  <c r="C43" i="2"/>
  <c r="D43" i="2" s="1"/>
  <c r="H43" i="2" s="1"/>
  <c r="D61" i="5" l="1"/>
  <c r="G61" i="5" s="1"/>
  <c r="B62" i="5" s="1"/>
  <c r="H61" i="5"/>
  <c r="G43" i="2"/>
  <c r="B44" i="2" s="1"/>
  <c r="E44" i="2" s="1"/>
  <c r="I44" i="2" s="1"/>
  <c r="E62" i="5" l="1"/>
  <c r="I62" i="5" s="1"/>
  <c r="C62" i="5"/>
  <c r="C44" i="2"/>
  <c r="D44" i="2" s="1"/>
  <c r="H44" i="2" s="1"/>
  <c r="D62" i="5" l="1"/>
  <c r="G62" i="5" s="1"/>
  <c r="B63" i="5" s="1"/>
  <c r="C63" i="5" s="1"/>
  <c r="E63" i="5"/>
  <c r="E64" i="5" s="1"/>
  <c r="H38" i="1" s="1"/>
  <c r="G44" i="2"/>
  <c r="B45" i="2" s="1"/>
  <c r="E45" i="2" s="1"/>
  <c r="I45" i="2" s="1"/>
  <c r="H62" i="5" l="1"/>
  <c r="I63" i="5"/>
  <c r="D63" i="5"/>
  <c r="G63" i="5" s="1"/>
  <c r="H61" i="1" s="1"/>
  <c r="C45" i="2"/>
  <c r="D45" i="2" s="1"/>
  <c r="G45" i="2" s="1"/>
  <c r="B46" i="2" s="1"/>
  <c r="B66" i="5" l="1"/>
  <c r="E66" i="5" s="1"/>
  <c r="I66" i="5" s="1"/>
  <c r="H63" i="5"/>
  <c r="H45" i="2"/>
  <c r="E46" i="2"/>
  <c r="I46" i="2" s="1"/>
  <c r="C46" i="2"/>
  <c r="C66" i="5" l="1"/>
  <c r="D66" i="5" s="1"/>
  <c r="H66" i="5" s="1"/>
  <c r="D46" i="2"/>
  <c r="H46" i="2" s="1"/>
  <c r="G66" i="5" l="1"/>
  <c r="B67" i="5" s="1"/>
  <c r="E67" i="5" s="1"/>
  <c r="I67" i="5" s="1"/>
  <c r="C67" i="5"/>
  <c r="G46" i="2"/>
  <c r="B47" i="2" s="1"/>
  <c r="C47" i="2" s="1"/>
  <c r="D67" i="5" l="1"/>
  <c r="H67" i="5" s="1"/>
  <c r="E47" i="2"/>
  <c r="I47" i="2" s="1"/>
  <c r="G67" i="5" l="1"/>
  <c r="B68" i="5" s="1"/>
  <c r="C68" i="5" s="1"/>
  <c r="D47" i="2"/>
  <c r="H47" i="2" s="1"/>
  <c r="E68" i="5" l="1"/>
  <c r="I68" i="5" s="1"/>
  <c r="G47" i="2"/>
  <c r="B48" i="2" s="1"/>
  <c r="C48" i="2" s="1"/>
  <c r="D68" i="5" l="1"/>
  <c r="H68" i="5" s="1"/>
  <c r="G68" i="5"/>
  <c r="B69" i="5" s="1"/>
  <c r="E48" i="2"/>
  <c r="I48" i="2" s="1"/>
  <c r="E69" i="5" l="1"/>
  <c r="I69" i="5" s="1"/>
  <c r="C69" i="5"/>
  <c r="D48" i="2"/>
  <c r="D69" i="5" l="1"/>
  <c r="H69" i="5" s="1"/>
  <c r="G69" i="5"/>
  <c r="B70" i="5" s="1"/>
  <c r="C70" i="5" s="1"/>
  <c r="H48" i="2"/>
  <c r="G48" i="2"/>
  <c r="B49" i="2" s="1"/>
  <c r="E70" i="5" l="1"/>
  <c r="I70" i="5" s="1"/>
  <c r="C49" i="2"/>
  <c r="E49" i="2"/>
  <c r="E50" i="2" s="1"/>
  <c r="E36" i="1" s="1"/>
  <c r="E39" i="1" s="1"/>
  <c r="D70" i="5" l="1"/>
  <c r="I49" i="2"/>
  <c r="D49" i="2"/>
  <c r="H70" i="5" l="1"/>
  <c r="G70" i="5"/>
  <c r="B71" i="5" s="1"/>
  <c r="E40" i="1"/>
  <c r="E41" i="1" s="1"/>
  <c r="H49" i="2"/>
  <c r="G49" i="2"/>
  <c r="E62" i="1" s="1"/>
  <c r="E71" i="5" l="1"/>
  <c r="I71" i="5" s="1"/>
  <c r="C71" i="5"/>
  <c r="E63" i="1"/>
  <c r="B52" i="2"/>
  <c r="E118" i="1"/>
  <c r="E67" i="1"/>
  <c r="D71" i="5" l="1"/>
  <c r="G71" i="5" s="1"/>
  <c r="B72" i="5" s="1"/>
  <c r="E72" i="5" s="1"/>
  <c r="I72" i="5" s="1"/>
  <c r="C72" i="5"/>
  <c r="E68" i="1"/>
  <c r="E69" i="1"/>
  <c r="E52" i="2"/>
  <c r="C52" i="2"/>
  <c r="H71" i="5" l="1"/>
  <c r="D72" i="5"/>
  <c r="G72" i="5" s="1"/>
  <c r="B73" i="5" s="1"/>
  <c r="D52" i="2"/>
  <c r="H52" i="2" s="1"/>
  <c r="I52" i="2"/>
  <c r="C73" i="5" l="1"/>
  <c r="E73" i="5"/>
  <c r="I73" i="5" s="1"/>
  <c r="H72" i="5"/>
  <c r="G52" i="2"/>
  <c r="B53" i="2" s="1"/>
  <c r="E53" i="2" s="1"/>
  <c r="D73" i="5" l="1"/>
  <c r="C53" i="2"/>
  <c r="D53" i="2" s="1"/>
  <c r="H53" i="2" s="1"/>
  <c r="I53" i="2"/>
  <c r="H73" i="5" l="1"/>
  <c r="G73" i="5"/>
  <c r="B74" i="5" s="1"/>
  <c r="G53" i="2"/>
  <c r="B54" i="2" s="1"/>
  <c r="E54" i="2" s="1"/>
  <c r="E74" i="5" l="1"/>
  <c r="I74" i="5" s="1"/>
  <c r="C74" i="5"/>
  <c r="I54" i="2"/>
  <c r="C54" i="2"/>
  <c r="D54" i="2" s="1"/>
  <c r="H54" i="2" s="1"/>
  <c r="D74" i="5" l="1"/>
  <c r="G74" i="5" s="1"/>
  <c r="B75" i="5" s="1"/>
  <c r="E75" i="5" s="1"/>
  <c r="I75" i="5" s="1"/>
  <c r="C75" i="5"/>
  <c r="G54" i="2"/>
  <c r="B55" i="2" s="1"/>
  <c r="E55" i="2" s="1"/>
  <c r="H74" i="5" l="1"/>
  <c r="D75" i="5"/>
  <c r="C55" i="2"/>
  <c r="D55" i="2" s="1"/>
  <c r="G55" i="2" s="1"/>
  <c r="B56" i="2" s="1"/>
  <c r="E56" i="2" s="1"/>
  <c r="I55" i="2"/>
  <c r="H75" i="5" l="1"/>
  <c r="G75" i="5"/>
  <c r="B76" i="5" s="1"/>
  <c r="C56" i="2"/>
  <c r="D56" i="2" s="1"/>
  <c r="G56" i="2" s="1"/>
  <c r="B57" i="2" s="1"/>
  <c r="I56" i="2"/>
  <c r="H55" i="2"/>
  <c r="E76" i="5" l="1"/>
  <c r="I76" i="5" s="1"/>
  <c r="C76" i="5"/>
  <c r="H56" i="2"/>
  <c r="E57" i="2"/>
  <c r="I57" i="2" s="1"/>
  <c r="C57" i="2"/>
  <c r="D76" i="5" l="1"/>
  <c r="H76" i="5" s="1"/>
  <c r="D57" i="2"/>
  <c r="H57" i="2" s="1"/>
  <c r="G57" i="2" l="1"/>
  <c r="B58" i="2" s="1"/>
  <c r="E58" i="2" s="1"/>
  <c r="I58" i="2" s="1"/>
  <c r="G76" i="5"/>
  <c r="B77" i="5" s="1"/>
  <c r="E77" i="5"/>
  <c r="E78" i="5" s="1"/>
  <c r="I38" i="1" s="1"/>
  <c r="C77" i="5"/>
  <c r="I77" i="5"/>
  <c r="C58" i="2" l="1"/>
  <c r="D58" i="2" s="1"/>
  <c r="G58" i="2" s="1"/>
  <c r="B59" i="2" s="1"/>
  <c r="E59" i="2" s="1"/>
  <c r="I59" i="2" s="1"/>
  <c r="D77" i="5"/>
  <c r="H77" i="5" s="1"/>
  <c r="G77" i="5"/>
  <c r="C59" i="2"/>
  <c r="D59" i="2" s="1"/>
  <c r="G59" i="2" s="1"/>
  <c r="B60" i="2" s="1"/>
  <c r="E60" i="2" s="1"/>
  <c r="I60" i="2" s="1"/>
  <c r="H58" i="2" l="1"/>
  <c r="H59" i="2" s="1"/>
  <c r="B80" i="5"/>
  <c r="I61" i="1"/>
  <c r="C60" i="2"/>
  <c r="D60" i="2" s="1"/>
  <c r="E80" i="5" l="1"/>
  <c r="I80" i="5" s="1"/>
  <c r="C80" i="5"/>
  <c r="H60" i="2"/>
  <c r="G60" i="2"/>
  <c r="B61" i="2" s="1"/>
  <c r="E61" i="2" s="1"/>
  <c r="I61" i="2" s="1"/>
  <c r="D80" i="5" l="1"/>
  <c r="H80" i="5" s="1"/>
  <c r="G80" i="5"/>
  <c r="B81" i="5" s="1"/>
  <c r="C61" i="2"/>
  <c r="D61" i="2" s="1"/>
  <c r="H61" i="2" s="1"/>
  <c r="C81" i="5" l="1"/>
  <c r="E81" i="5"/>
  <c r="I81" i="5" s="1"/>
  <c r="G61" i="2"/>
  <c r="B62" i="2" s="1"/>
  <c r="C62" i="2" s="1"/>
  <c r="D81" i="5" l="1"/>
  <c r="E62" i="2"/>
  <c r="I62" i="2" s="1"/>
  <c r="H81" i="5" l="1"/>
  <c r="G81" i="5"/>
  <c r="B82" i="5" s="1"/>
  <c r="D62" i="2"/>
  <c r="H62" i="2" s="1"/>
  <c r="C82" i="5" l="1"/>
  <c r="E82" i="5"/>
  <c r="I82" i="5" s="1"/>
  <c r="G62" i="2"/>
  <c r="B63" i="2" s="1"/>
  <c r="C63" i="2" s="1"/>
  <c r="D82" i="5" l="1"/>
  <c r="E63" i="2"/>
  <c r="E64" i="2" s="1"/>
  <c r="F36" i="1" s="1"/>
  <c r="F39" i="1" s="1"/>
  <c r="G82" i="5" l="1"/>
  <c r="B83" i="5" s="1"/>
  <c r="H82" i="5"/>
  <c r="I63" i="2"/>
  <c r="D63" i="2"/>
  <c r="G63" i="2" s="1"/>
  <c r="F62" i="1" s="1"/>
  <c r="E83" i="5" l="1"/>
  <c r="I83" i="5" s="1"/>
  <c r="C83" i="5"/>
  <c r="D83" i="5" s="1"/>
  <c r="G83" i="5" s="1"/>
  <c r="B84" i="5" s="1"/>
  <c r="F40" i="1"/>
  <c r="F63" i="1" s="1"/>
  <c r="H63" i="2"/>
  <c r="B66" i="2"/>
  <c r="E84" i="5" l="1"/>
  <c r="I84" i="5" s="1"/>
  <c r="C84" i="5"/>
  <c r="D84" i="5" s="1"/>
  <c r="G84" i="5" s="1"/>
  <c r="B85" i="5" s="1"/>
  <c r="H83" i="5"/>
  <c r="F41" i="1"/>
  <c r="F67" i="1" s="1"/>
  <c r="F69" i="1" s="1"/>
  <c r="C66" i="2"/>
  <c r="E66" i="2"/>
  <c r="H84" i="5" l="1"/>
  <c r="E85" i="5"/>
  <c r="I85" i="5" s="1"/>
  <c r="C85" i="5"/>
  <c r="F68" i="1"/>
  <c r="I66" i="2"/>
  <c r="D66" i="2"/>
  <c r="G66" i="2" s="1"/>
  <c r="B67" i="2" s="1"/>
  <c r="C67" i="2" s="1"/>
  <c r="D85" i="5" l="1"/>
  <c r="H85" i="5" s="1"/>
  <c r="G85" i="5"/>
  <c r="B86" i="5" s="1"/>
  <c r="F118" i="1"/>
  <c r="B120" i="1" s="1"/>
  <c r="E67" i="2"/>
  <c r="H66" i="2"/>
  <c r="E86" i="5" l="1"/>
  <c r="I86" i="5" s="1"/>
  <c r="C86" i="5"/>
  <c r="D86" i="5" s="1"/>
  <c r="H86" i="5" s="1"/>
  <c r="I67" i="2"/>
  <c r="D67" i="2"/>
  <c r="H67" i="2" s="1"/>
  <c r="O47" i="1"/>
  <c r="N66" i="1"/>
  <c r="G86" i="5" l="1"/>
  <c r="B87" i="5" s="1"/>
  <c r="E87" i="5" s="1"/>
  <c r="I87" i="5" s="1"/>
  <c r="G67" i="2"/>
  <c r="B68" i="2" s="1"/>
  <c r="C68" i="2" s="1"/>
  <c r="C87" i="5" l="1"/>
  <c r="D87" i="5"/>
  <c r="E68" i="2"/>
  <c r="H87" i="5" l="1"/>
  <c r="G87" i="5"/>
  <c r="B88" i="5" s="1"/>
  <c r="I68" i="2"/>
  <c r="D68" i="2"/>
  <c r="H68" i="2" s="1"/>
  <c r="C88" i="5" l="1"/>
  <c r="E88" i="5"/>
  <c r="D88" i="5" s="1"/>
  <c r="H88" i="5" s="1"/>
  <c r="G68" i="2"/>
  <c r="B69" i="2" s="1"/>
  <c r="E69" i="2" s="1"/>
  <c r="G88" i="5" l="1"/>
  <c r="B89" i="5" s="1"/>
  <c r="C89" i="5" s="1"/>
  <c r="I88" i="5"/>
  <c r="I69" i="2"/>
  <c r="C69" i="2"/>
  <c r="D69" i="2" s="1"/>
  <c r="H69" i="2" s="1"/>
  <c r="E89" i="5" l="1"/>
  <c r="I89" i="5" s="1"/>
  <c r="G69" i="2"/>
  <c r="B70" i="2" s="1"/>
  <c r="C70" i="2" s="1"/>
  <c r="D89" i="5" l="1"/>
  <c r="E70" i="2"/>
  <c r="H89" i="5" l="1"/>
  <c r="G89" i="5"/>
  <c r="B90" i="5" s="1"/>
  <c r="I70" i="2"/>
  <c r="D70" i="2"/>
  <c r="C90" i="5" l="1"/>
  <c r="D90" i="5" s="1"/>
  <c r="E90" i="5"/>
  <c r="I90" i="5" s="1"/>
  <c r="H70" i="2"/>
  <c r="G70" i="2"/>
  <c r="B71" i="2" s="1"/>
  <c r="H90" i="5" l="1"/>
  <c r="G90" i="5"/>
  <c r="B91" i="5" s="1"/>
  <c r="C91" i="5" s="1"/>
  <c r="C71" i="2"/>
  <c r="E71" i="2"/>
  <c r="I71" i="2" s="1"/>
  <c r="E91" i="5" l="1"/>
  <c r="E92" i="5" s="1"/>
  <c r="J38" i="1" s="1"/>
  <c r="D71" i="2"/>
  <c r="H71" i="2" s="1"/>
  <c r="G71" i="2"/>
  <c r="B72" i="2" s="1"/>
  <c r="E72" i="2" s="1"/>
  <c r="I72" i="2" s="1"/>
  <c r="I91" i="5" l="1"/>
  <c r="D91" i="5"/>
  <c r="C72" i="2"/>
  <c r="D72" i="2" s="1"/>
  <c r="G72" i="2" s="1"/>
  <c r="B73" i="2" s="1"/>
  <c r="H91" i="5" l="1"/>
  <c r="G91" i="5"/>
  <c r="H72" i="2"/>
  <c r="C73" i="2"/>
  <c r="E73" i="2"/>
  <c r="I73" i="2" s="1"/>
  <c r="B94" i="5" l="1"/>
  <c r="J61" i="1"/>
  <c r="D73" i="2"/>
  <c r="H73" i="2" s="1"/>
  <c r="E94" i="5" l="1"/>
  <c r="I94" i="5" s="1"/>
  <c r="C94" i="5"/>
  <c r="D94" i="5" s="1"/>
  <c r="G73" i="2"/>
  <c r="B74" i="2" s="1"/>
  <c r="C74" i="2" s="1"/>
  <c r="G94" i="5" l="1"/>
  <c r="B95" i="5" s="1"/>
  <c r="H94" i="5"/>
  <c r="E74" i="2"/>
  <c r="I74" i="2" s="1"/>
  <c r="C95" i="5" l="1"/>
  <c r="E95" i="5"/>
  <c r="D74" i="2"/>
  <c r="H74" i="2" s="1"/>
  <c r="D95" i="5" l="1"/>
  <c r="I95" i="5"/>
  <c r="G74" i="2"/>
  <c r="B75" i="2" s="1"/>
  <c r="E75" i="2" s="1"/>
  <c r="I75" i="2" s="1"/>
  <c r="G95" i="5" l="1"/>
  <c r="B96" i="5" s="1"/>
  <c r="H95" i="5"/>
  <c r="C75" i="2"/>
  <c r="D75" i="2" s="1"/>
  <c r="H75" i="2" s="1"/>
  <c r="E96" i="5" l="1"/>
  <c r="I96" i="5" s="1"/>
  <c r="C96" i="5"/>
  <c r="D96" i="5" s="1"/>
  <c r="H96" i="5" s="1"/>
  <c r="G75" i="2"/>
  <c r="B76" i="2" s="1"/>
  <c r="C76" i="2" s="1"/>
  <c r="G96" i="5" l="1"/>
  <c r="B97" i="5" s="1"/>
  <c r="E76" i="2"/>
  <c r="I76" i="2" s="1"/>
  <c r="E97" i="5" l="1"/>
  <c r="I97" i="5" s="1"/>
  <c r="C97" i="5"/>
  <c r="D97" i="5" s="1"/>
  <c r="H97" i="5" s="1"/>
  <c r="D76" i="2"/>
  <c r="H76" i="2" s="1"/>
  <c r="G97" i="5" l="1"/>
  <c r="B98" i="5" s="1"/>
  <c r="G76" i="2"/>
  <c r="B77" i="2" s="1"/>
  <c r="E77" i="2" s="1"/>
  <c r="E98" i="5" l="1"/>
  <c r="I98" i="5" s="1"/>
  <c r="C98" i="5"/>
  <c r="I77" i="2"/>
  <c r="E78" i="2"/>
  <c r="G36" i="1" s="1"/>
  <c r="G39" i="1" s="1"/>
  <c r="C77" i="2"/>
  <c r="D77" i="2" s="1"/>
  <c r="H77" i="2" s="1"/>
  <c r="D98" i="5" l="1"/>
  <c r="H98" i="5" s="1"/>
  <c r="G40" i="1"/>
  <c r="G63" i="1" s="1"/>
  <c r="G77" i="2"/>
  <c r="G98" i="5" l="1"/>
  <c r="B99" i="5" s="1"/>
  <c r="C99" i="5" s="1"/>
  <c r="E99" i="5"/>
  <c r="I99" i="5" s="1"/>
  <c r="B80" i="2"/>
  <c r="C80" i="2" s="1"/>
  <c r="G62" i="1"/>
  <c r="G41" i="1"/>
  <c r="G67" i="1" s="1"/>
  <c r="D99" i="5" l="1"/>
  <c r="G68" i="1"/>
  <c r="G69" i="1"/>
  <c r="E80" i="2"/>
  <c r="D80" i="2" s="1"/>
  <c r="G80" i="2" s="1"/>
  <c r="B81" i="2" s="1"/>
  <c r="C81" i="2" s="1"/>
  <c r="H99" i="5" l="1"/>
  <c r="G99" i="5"/>
  <c r="B100" i="5" s="1"/>
  <c r="I80" i="2"/>
  <c r="E81" i="2"/>
  <c r="H80" i="2"/>
  <c r="C100" i="5" l="1"/>
  <c r="E100" i="5"/>
  <c r="I100" i="5" s="1"/>
  <c r="I81" i="2"/>
  <c r="D81" i="2"/>
  <c r="G81" i="2" s="1"/>
  <c r="B82" i="2" s="1"/>
  <c r="C82" i="2" s="1"/>
  <c r="D100" i="5" l="1"/>
  <c r="E82" i="2"/>
  <c r="H81" i="2"/>
  <c r="H100" i="5" l="1"/>
  <c r="G100" i="5"/>
  <c r="B101" i="5" s="1"/>
  <c r="I82" i="2"/>
  <c r="D82" i="2"/>
  <c r="H82" i="2" s="1"/>
  <c r="E101" i="5" l="1"/>
  <c r="I101" i="5" s="1"/>
  <c r="C101" i="5"/>
  <c r="G82" i="2"/>
  <c r="B83" i="2" s="1"/>
  <c r="E83" i="2" s="1"/>
  <c r="D101" i="5" l="1"/>
  <c r="G101" i="5" s="1"/>
  <c r="B102" i="5" s="1"/>
  <c r="H101" i="5"/>
  <c r="I83" i="2"/>
  <c r="C83" i="2"/>
  <c r="D83" i="2" s="1"/>
  <c r="G83" i="2" s="1"/>
  <c r="B84" i="2" s="1"/>
  <c r="C102" i="5" l="1"/>
  <c r="E102" i="5"/>
  <c r="I102" i="5" s="1"/>
  <c r="H83" i="2"/>
  <c r="E84" i="2"/>
  <c r="C84" i="2"/>
  <c r="D102" i="5" l="1"/>
  <c r="I84" i="2"/>
  <c r="D84" i="2"/>
  <c r="H84" i="2" s="1"/>
  <c r="H102" i="5" l="1"/>
  <c r="G102" i="5"/>
  <c r="B103" i="5" s="1"/>
  <c r="G84" i="2"/>
  <c r="B85" i="2" s="1"/>
  <c r="C85" i="2" s="1"/>
  <c r="C103" i="5" l="1"/>
  <c r="E103" i="5"/>
  <c r="I103" i="5" s="1"/>
  <c r="E85" i="2"/>
  <c r="I85" i="2" s="1"/>
  <c r="D103" i="5" l="1"/>
  <c r="D85" i="2"/>
  <c r="H85" i="2" s="1"/>
  <c r="G103" i="5" l="1"/>
  <c r="B104" i="5" s="1"/>
  <c r="H103" i="5"/>
  <c r="G85" i="2"/>
  <c r="B86" i="2" s="1"/>
  <c r="E86" i="2" s="1"/>
  <c r="I86" i="2" s="1"/>
  <c r="C104" i="5" l="1"/>
  <c r="D104" i="5" s="1"/>
  <c r="E104" i="5"/>
  <c r="I104" i="5" s="1"/>
  <c r="C86" i="2"/>
  <c r="D86" i="2" s="1"/>
  <c r="H86" i="2" s="1"/>
  <c r="G104" i="5" l="1"/>
  <c r="B105" i="5" s="1"/>
  <c r="H104" i="5"/>
  <c r="G86" i="2"/>
  <c r="B87" i="2" s="1"/>
  <c r="E87" i="2" s="1"/>
  <c r="I87" i="2" s="1"/>
  <c r="C105" i="5" l="1"/>
  <c r="D105" i="5" s="1"/>
  <c r="E105" i="5"/>
  <c r="E106" i="5" s="1"/>
  <c r="K38" i="1" s="1"/>
  <c r="C87" i="2"/>
  <c r="D87" i="2" s="1"/>
  <c r="H87" i="2" s="1"/>
  <c r="G105" i="5" l="1"/>
  <c r="H105" i="5"/>
  <c r="I105" i="5"/>
  <c r="G87" i="2"/>
  <c r="B88" i="2" s="1"/>
  <c r="C88" i="2" s="1"/>
  <c r="B108" i="5" l="1"/>
  <c r="K61" i="1"/>
  <c r="E88" i="2"/>
  <c r="I88" i="2" s="1"/>
  <c r="C108" i="5" l="1"/>
  <c r="E108" i="5"/>
  <c r="I108" i="5" s="1"/>
  <c r="D88" i="2"/>
  <c r="G88" i="2" s="1"/>
  <c r="B89" i="2" s="1"/>
  <c r="E89" i="2" s="1"/>
  <c r="I89" i="2" s="1"/>
  <c r="D108" i="5" l="1"/>
  <c r="C89" i="2"/>
  <c r="D89" i="2" s="1"/>
  <c r="H88" i="2"/>
  <c r="G108" i="5" l="1"/>
  <c r="B109" i="5" s="1"/>
  <c r="H108" i="5"/>
  <c r="H89" i="2"/>
  <c r="G89" i="2"/>
  <c r="B90" i="2" s="1"/>
  <c r="E109" i="5" l="1"/>
  <c r="C109" i="5"/>
  <c r="I109" i="5"/>
  <c r="E90" i="2"/>
  <c r="I90" i="2" s="1"/>
  <c r="C90" i="2"/>
  <c r="D109" i="5" l="1"/>
  <c r="H109" i="5" s="1"/>
  <c r="D90" i="2"/>
  <c r="H90" i="2" s="1"/>
  <c r="G109" i="5" l="1"/>
  <c r="B110" i="5" s="1"/>
  <c r="C110" i="5" s="1"/>
  <c r="E110" i="5"/>
  <c r="I110" i="5" s="1"/>
  <c r="G90" i="2"/>
  <c r="B91" i="2" s="1"/>
  <c r="C91" i="2" s="1"/>
  <c r="D110" i="5" l="1"/>
  <c r="E91" i="2"/>
  <c r="H110" i="5" l="1"/>
  <c r="G110" i="5"/>
  <c r="B111" i="5" s="1"/>
  <c r="I91" i="2"/>
  <c r="E92" i="2"/>
  <c r="H36" i="1" s="1"/>
  <c r="H39" i="1" s="1"/>
  <c r="D91" i="2"/>
  <c r="H91" i="2" s="1"/>
  <c r="E111" i="5" l="1"/>
  <c r="I111" i="5" s="1"/>
  <c r="C111" i="5"/>
  <c r="H40" i="1"/>
  <c r="H63" i="1" s="1"/>
  <c r="G91" i="2"/>
  <c r="D111" i="5" l="1"/>
  <c r="H111" i="5" s="1"/>
  <c r="G111" i="5"/>
  <c r="B112" i="5" s="1"/>
  <c r="H41" i="1"/>
  <c r="H67" i="1" s="1"/>
  <c r="B94" i="2"/>
  <c r="C94" i="2" s="1"/>
  <c r="H62" i="1"/>
  <c r="H69" i="1" l="1"/>
  <c r="C112" i="5"/>
  <c r="D112" i="5"/>
  <c r="H112" i="5" s="1"/>
  <c r="E112" i="5"/>
  <c r="I112" i="5" s="1"/>
  <c r="E94" i="2"/>
  <c r="D94" i="2" s="1"/>
  <c r="G94" i="2" s="1"/>
  <c r="B95" i="2" s="1"/>
  <c r="E95" i="2" s="1"/>
  <c r="H68" i="1"/>
  <c r="G112" i="5" l="1"/>
  <c r="B113" i="5" s="1"/>
  <c r="I94" i="2"/>
  <c r="I95" i="2" s="1"/>
  <c r="H94" i="2"/>
  <c r="C95" i="2"/>
  <c r="D95" i="2" s="1"/>
  <c r="G95" i="2" s="1"/>
  <c r="B96" i="2" s="1"/>
  <c r="E96" i="2" s="1"/>
  <c r="C113" i="5" l="1"/>
  <c r="D113" i="5" s="1"/>
  <c r="G113" i="5" s="1"/>
  <c r="B114" i="5" s="1"/>
  <c r="E113" i="5"/>
  <c r="I113" i="5" s="1"/>
  <c r="I96" i="2"/>
  <c r="C96" i="2"/>
  <c r="D96" i="2" s="1"/>
  <c r="G96" i="2" s="1"/>
  <c r="B97" i="2" s="1"/>
  <c r="C97" i="2" s="1"/>
  <c r="H95" i="2"/>
  <c r="E114" i="5" l="1"/>
  <c r="I114" i="5" s="1"/>
  <c r="C114" i="5"/>
  <c r="H113" i="5"/>
  <c r="H96" i="2"/>
  <c r="E97" i="2"/>
  <c r="H114" i="5" l="1"/>
  <c r="D114" i="5"/>
  <c r="G114" i="5" s="1"/>
  <c r="B115" i="5" s="1"/>
  <c r="E115" i="5"/>
  <c r="I115" i="5" s="1"/>
  <c r="C115" i="5"/>
  <c r="I97" i="2"/>
  <c r="D97" i="2"/>
  <c r="H97" i="2" s="1"/>
  <c r="D115" i="5" l="1"/>
  <c r="G115" i="5" s="1"/>
  <c r="B116" i="5" s="1"/>
  <c r="H115" i="5"/>
  <c r="G97" i="2"/>
  <c r="B98" i="2" s="1"/>
  <c r="E98" i="2" s="1"/>
  <c r="E116" i="5" l="1"/>
  <c r="I116" i="5" s="1"/>
  <c r="C116" i="5"/>
  <c r="I98" i="2"/>
  <c r="C98" i="2"/>
  <c r="D98" i="2" s="1"/>
  <c r="G98" i="2" s="1"/>
  <c r="B99" i="2" s="1"/>
  <c r="E99" i="2" s="1"/>
  <c r="I99" i="2" l="1"/>
  <c r="D116" i="5"/>
  <c r="G116" i="5" s="1"/>
  <c r="B117" i="5" s="1"/>
  <c r="E117" i="5"/>
  <c r="I117" i="5" s="1"/>
  <c r="C117" i="5"/>
  <c r="H116" i="5"/>
  <c r="H98" i="2"/>
  <c r="C99" i="2"/>
  <c r="D99" i="2" s="1"/>
  <c r="G99" i="2" s="1"/>
  <c r="B100" i="2" s="1"/>
  <c r="E100" i="2" s="1"/>
  <c r="I100" i="2" s="1"/>
  <c r="H117" i="5" l="1"/>
  <c r="D117" i="5"/>
  <c r="G117" i="5" s="1"/>
  <c r="B118" i="5" s="1"/>
  <c r="C118" i="5"/>
  <c r="E118" i="5"/>
  <c r="I118" i="5" s="1"/>
  <c r="C100" i="2"/>
  <c r="D100" i="2" s="1"/>
  <c r="H99" i="2"/>
  <c r="D118" i="5" l="1"/>
  <c r="H100" i="2"/>
  <c r="G100" i="2"/>
  <c r="B101" i="2" s="1"/>
  <c r="E101" i="2" s="1"/>
  <c r="I101" i="2" s="1"/>
  <c r="G118" i="5" l="1"/>
  <c r="B119" i="5" s="1"/>
  <c r="H118" i="5"/>
  <c r="C101" i="2"/>
  <c r="D101" i="2" s="1"/>
  <c r="G101" i="2" s="1"/>
  <c r="B102" i="2" s="1"/>
  <c r="E102" i="2" s="1"/>
  <c r="I102" i="2" s="1"/>
  <c r="C119" i="5" l="1"/>
  <c r="D119" i="5" s="1"/>
  <c r="E119" i="5"/>
  <c r="E120" i="5" s="1"/>
  <c r="L38" i="1" s="1"/>
  <c r="H101" i="2"/>
  <c r="C102" i="2"/>
  <c r="D102" i="2" s="1"/>
  <c r="G102" i="2" s="1"/>
  <c r="B103" i="2" s="1"/>
  <c r="H119" i="5" l="1"/>
  <c r="G119" i="5"/>
  <c r="I119" i="5"/>
  <c r="E103" i="2"/>
  <c r="I103" i="2" s="1"/>
  <c r="C103" i="2"/>
  <c r="H102" i="2"/>
  <c r="B122" i="5" l="1"/>
  <c r="L61" i="1"/>
  <c r="D103" i="2"/>
  <c r="G103" i="2" s="1"/>
  <c r="B104" i="2" s="1"/>
  <c r="C122" i="5" l="1"/>
  <c r="D122" i="5" s="1"/>
  <c r="E122" i="5"/>
  <c r="I122" i="5" s="1"/>
  <c r="H103" i="2"/>
  <c r="E104" i="2"/>
  <c r="I104" i="2" s="1"/>
  <c r="C104" i="2"/>
  <c r="H122" i="5" l="1"/>
  <c r="G122" i="5"/>
  <c r="B123" i="5" s="1"/>
  <c r="D104" i="2"/>
  <c r="G104" i="2" s="1"/>
  <c r="B105" i="2" s="1"/>
  <c r="C105" i="2" s="1"/>
  <c r="C123" i="5" l="1"/>
  <c r="E123" i="5"/>
  <c r="I123" i="5" s="1"/>
  <c r="E105" i="2"/>
  <c r="H104" i="2"/>
  <c r="D123" i="5" l="1"/>
  <c r="I105" i="2"/>
  <c r="E106" i="2"/>
  <c r="I36" i="1" s="1"/>
  <c r="I39" i="1" s="1"/>
  <c r="D105" i="2"/>
  <c r="H105" i="2" s="1"/>
  <c r="G123" i="5" l="1"/>
  <c r="B124" i="5" s="1"/>
  <c r="H123" i="5"/>
  <c r="I40" i="1"/>
  <c r="I63" i="1" s="1"/>
  <c r="G105" i="2"/>
  <c r="C124" i="5" l="1"/>
  <c r="E124" i="5"/>
  <c r="I124" i="5" s="1"/>
  <c r="I41" i="1"/>
  <c r="I67" i="1" s="1"/>
  <c r="B108" i="2"/>
  <c r="E108" i="2" s="1"/>
  <c r="I62" i="1"/>
  <c r="I69" i="1" l="1"/>
  <c r="D124" i="5"/>
  <c r="I108" i="2"/>
  <c r="I68" i="1"/>
  <c r="C108" i="2"/>
  <c r="D108" i="2" s="1"/>
  <c r="H108" i="2" s="1"/>
  <c r="G124" i="5" l="1"/>
  <c r="B125" i="5" s="1"/>
  <c r="H124" i="5"/>
  <c r="G108" i="2"/>
  <c r="B109" i="2" s="1"/>
  <c r="E109" i="2" s="1"/>
  <c r="E125" i="5" l="1"/>
  <c r="C125" i="5"/>
  <c r="I125" i="5"/>
  <c r="C109" i="2"/>
  <c r="D109" i="2" s="1"/>
  <c r="G109" i="2" s="1"/>
  <c r="B110" i="2" s="1"/>
  <c r="C110" i="2" s="1"/>
  <c r="I109" i="2"/>
  <c r="D125" i="5" l="1"/>
  <c r="H125" i="5" s="1"/>
  <c r="G125" i="5"/>
  <c r="B126" i="5" s="1"/>
  <c r="H109" i="2"/>
  <c r="E110" i="2"/>
  <c r="I110" i="2" s="1"/>
  <c r="E126" i="5" l="1"/>
  <c r="I126" i="5" s="1"/>
  <c r="C126" i="5"/>
  <c r="D110" i="2"/>
  <c r="G110" i="2" s="1"/>
  <c r="B111" i="2" s="1"/>
  <c r="C111" i="2" s="1"/>
  <c r="D126" i="5" l="1"/>
  <c r="H126" i="5" s="1"/>
  <c r="G126" i="5"/>
  <c r="B127" i="5" s="1"/>
  <c r="H110" i="2"/>
  <c r="E111" i="2"/>
  <c r="I111" i="2" s="1"/>
  <c r="E127" i="5" l="1"/>
  <c r="I127" i="5" s="1"/>
  <c r="C127" i="5"/>
  <c r="D111" i="2"/>
  <c r="G111" i="2" s="1"/>
  <c r="B112" i="2" s="1"/>
  <c r="E112" i="2" s="1"/>
  <c r="H111" i="2" l="1"/>
  <c r="H112" i="2" s="1"/>
  <c r="D127" i="5"/>
  <c r="H127" i="5" s="1"/>
  <c r="G127" i="5"/>
  <c r="B128" i="5" s="1"/>
  <c r="C112" i="2"/>
  <c r="D112" i="2" s="1"/>
  <c r="G112" i="2" s="1"/>
  <c r="B113" i="2" s="1"/>
  <c r="E113" i="2" s="1"/>
  <c r="I112" i="2"/>
  <c r="E128" i="5" l="1"/>
  <c r="I128" i="5" s="1"/>
  <c r="C128" i="5"/>
  <c r="C113" i="2"/>
  <c r="D113" i="2" s="1"/>
  <c r="G113" i="2" s="1"/>
  <c r="B114" i="2" s="1"/>
  <c r="E114" i="2" s="1"/>
  <c r="I114" i="2" s="1"/>
  <c r="I113" i="2"/>
  <c r="D128" i="5" l="1"/>
  <c r="G128" i="5" s="1"/>
  <c r="B129" i="5" s="1"/>
  <c r="E129" i="5" s="1"/>
  <c r="I129" i="5" s="1"/>
  <c r="C129" i="5"/>
  <c r="C114" i="2"/>
  <c r="D114" i="2" s="1"/>
  <c r="H113" i="2"/>
  <c r="D129" i="5" l="1"/>
  <c r="G129" i="5" s="1"/>
  <c r="B130" i="5" s="1"/>
  <c r="C130" i="5" s="1"/>
  <c r="H128" i="5"/>
  <c r="H114" i="2"/>
  <c r="G114" i="2"/>
  <c r="B115" i="2" s="1"/>
  <c r="H129" i="5" l="1"/>
  <c r="E130" i="5"/>
  <c r="I130" i="5" s="1"/>
  <c r="C115" i="2"/>
  <c r="E115" i="2"/>
  <c r="I115" i="2" s="1"/>
  <c r="D130" i="5" l="1"/>
  <c r="D115" i="2"/>
  <c r="H130" i="5" l="1"/>
  <c r="G130" i="5"/>
  <c r="B131" i="5" s="1"/>
  <c r="H115" i="2"/>
  <c r="G115" i="2"/>
  <c r="B116" i="2" s="1"/>
  <c r="C131" i="5" l="1"/>
  <c r="E131" i="5"/>
  <c r="I131" i="5" s="1"/>
  <c r="E116" i="2"/>
  <c r="I116" i="2" s="1"/>
  <c r="C116" i="2"/>
  <c r="D131" i="5" l="1"/>
  <c r="D116" i="2"/>
  <c r="G116" i="2" s="1"/>
  <c r="B117" i="2" s="1"/>
  <c r="G131" i="5" l="1"/>
  <c r="B132" i="5" s="1"/>
  <c r="H131" i="5"/>
  <c r="H116" i="2"/>
  <c r="C117" i="2"/>
  <c r="E117" i="2"/>
  <c r="I117" i="2" s="1"/>
  <c r="C132" i="5" l="1"/>
  <c r="E132" i="5"/>
  <c r="I132" i="5" s="1"/>
  <c r="D117" i="2"/>
  <c r="D132" i="5" l="1"/>
  <c r="G117" i="2"/>
  <c r="B118" i="2" s="1"/>
  <c r="H117" i="2"/>
  <c r="G132" i="5" l="1"/>
  <c r="B133" i="5" s="1"/>
  <c r="H132" i="5"/>
  <c r="C118" i="2"/>
  <c r="E118" i="2"/>
  <c r="I118" i="2" s="1"/>
  <c r="C133" i="5" l="1"/>
  <c r="E133" i="5"/>
  <c r="E134" i="5" s="1"/>
  <c r="I133" i="5"/>
  <c r="D118" i="2"/>
  <c r="D133" i="5" l="1"/>
  <c r="G118" i="2"/>
  <c r="B119" i="2" s="1"/>
  <c r="H118" i="2"/>
  <c r="G133" i="5" l="1"/>
  <c r="B136" i="5" s="1"/>
  <c r="H133" i="5"/>
  <c r="C119" i="2"/>
  <c r="E119" i="2"/>
  <c r="C136" i="5" l="1"/>
  <c r="E136" i="5"/>
  <c r="I136" i="5" s="1"/>
  <c r="D136" i="5"/>
  <c r="H136" i="5"/>
  <c r="G136" i="5"/>
  <c r="B137" i="5" s="1"/>
  <c r="I119" i="2"/>
  <c r="E120" i="2"/>
  <c r="J36" i="1" s="1"/>
  <c r="J39" i="1" s="1"/>
  <c r="D119" i="2"/>
  <c r="E137" i="5" l="1"/>
  <c r="I137" i="5" s="1"/>
  <c r="C137" i="5"/>
  <c r="D137" i="5" s="1"/>
  <c r="J40" i="1"/>
  <c r="J63" i="1" s="1"/>
  <c r="H119" i="2"/>
  <c r="G119" i="2"/>
  <c r="J62" i="1" s="1"/>
  <c r="G137" i="5" l="1"/>
  <c r="B138" i="5" s="1"/>
  <c r="H137" i="5"/>
  <c r="B122" i="2"/>
  <c r="E122" i="2" s="1"/>
  <c r="J41" i="1"/>
  <c r="C138" i="5" l="1"/>
  <c r="D138" i="5" s="1"/>
  <c r="H138" i="5" s="1"/>
  <c r="E138" i="5"/>
  <c r="I138" i="5" s="1"/>
  <c r="J67" i="1"/>
  <c r="J69" i="1" s="1"/>
  <c r="C122" i="2"/>
  <c r="D122" i="2" s="1"/>
  <c r="I122" i="2"/>
  <c r="G138" i="5" l="1"/>
  <c r="B139" i="5" s="1"/>
  <c r="J68" i="1"/>
  <c r="G122" i="2"/>
  <c r="B123" i="2" s="1"/>
  <c r="H122" i="2"/>
  <c r="C139" i="5" l="1"/>
  <c r="D139" i="5" s="1"/>
  <c r="H139" i="5" s="1"/>
  <c r="E139" i="5"/>
  <c r="I139" i="5" s="1"/>
  <c r="G139" i="5"/>
  <c r="B140" i="5" s="1"/>
  <c r="E123" i="2"/>
  <c r="C123" i="2"/>
  <c r="E140" i="5" l="1"/>
  <c r="I140" i="5" s="1"/>
  <c r="C140" i="5"/>
  <c r="D140" i="5"/>
  <c r="G140" i="5" s="1"/>
  <c r="B141" i="5" s="1"/>
  <c r="I123" i="2"/>
  <c r="D123" i="2"/>
  <c r="G123" i="2" s="1"/>
  <c r="B124" i="2" s="1"/>
  <c r="E141" i="5" l="1"/>
  <c r="I141" i="5" s="1"/>
  <c r="C141" i="5"/>
  <c r="D141" i="5" s="1"/>
  <c r="G141" i="5" s="1"/>
  <c r="B142" i="5" s="1"/>
  <c r="C142" i="5" s="1"/>
  <c r="D142" i="5" s="1"/>
  <c r="H142" i="5" s="1"/>
  <c r="H140" i="5"/>
  <c r="H141" i="5"/>
  <c r="E142" i="5"/>
  <c r="I142" i="5" s="1"/>
  <c r="H123" i="2"/>
  <c r="C124" i="2"/>
  <c r="E124" i="2"/>
  <c r="G142" i="5" l="1"/>
  <c r="B143" i="5" s="1"/>
  <c r="I124" i="2"/>
  <c r="D124" i="2"/>
  <c r="C143" i="5" l="1"/>
  <c r="E143" i="5"/>
  <c r="I143" i="5" s="1"/>
  <c r="G124" i="2"/>
  <c r="B125" i="2" s="1"/>
  <c r="H124" i="2"/>
  <c r="D143" i="5" l="1"/>
  <c r="C125" i="2"/>
  <c r="E125" i="2"/>
  <c r="G143" i="5" l="1"/>
  <c r="B144" i="5" s="1"/>
  <c r="H143" i="5"/>
  <c r="I125" i="2"/>
  <c r="D125" i="2"/>
  <c r="H125" i="2" s="1"/>
  <c r="E144" i="5" l="1"/>
  <c r="I144" i="5" s="1"/>
  <c r="C144" i="5"/>
  <c r="D144" i="5" s="1"/>
  <c r="G144" i="5" s="1"/>
  <c r="B145" i="5" s="1"/>
  <c r="G125" i="2"/>
  <c r="B126" i="2" s="1"/>
  <c r="C126" i="2" s="1"/>
  <c r="C145" i="5" l="1"/>
  <c r="E145" i="5"/>
  <c r="I145" i="5" s="1"/>
  <c r="H144" i="5"/>
  <c r="E126" i="2"/>
  <c r="D145" i="5" l="1"/>
  <c r="G145" i="5" s="1"/>
  <c r="B146" i="5" s="1"/>
  <c r="I126" i="2"/>
  <c r="D126" i="2"/>
  <c r="H126" i="2" s="1"/>
  <c r="C146" i="5" l="1"/>
  <c r="E146" i="5"/>
  <c r="I146" i="5" s="1"/>
  <c r="H145" i="5"/>
  <c r="G126" i="2"/>
  <c r="B127" i="2" s="1"/>
  <c r="C127" i="2" s="1"/>
  <c r="D146" i="5" l="1"/>
  <c r="G146" i="5" s="1"/>
  <c r="B147" i="5" s="1"/>
  <c r="E127" i="2"/>
  <c r="I127" i="2" s="1"/>
  <c r="E147" i="5" l="1"/>
  <c r="E148" i="5" s="1"/>
  <c r="C147" i="5"/>
  <c r="D147" i="5" s="1"/>
  <c r="G147" i="5" s="1"/>
  <c r="B150" i="5" s="1"/>
  <c r="I147" i="5"/>
  <c r="H146" i="5"/>
  <c r="H147" i="5" s="1"/>
  <c r="D127" i="2"/>
  <c r="H127" i="2" s="1"/>
  <c r="E150" i="5" l="1"/>
  <c r="I150" i="5" s="1"/>
  <c r="C150" i="5"/>
  <c r="D150" i="5" s="1"/>
  <c r="H150" i="5" s="1"/>
  <c r="G127" i="2"/>
  <c r="B128" i="2" s="1"/>
  <c r="E128" i="2" s="1"/>
  <c r="I128" i="2" s="1"/>
  <c r="G150" i="5" l="1"/>
  <c r="B151" i="5" s="1"/>
  <c r="C128" i="2"/>
  <c r="D128" i="2" s="1"/>
  <c r="E151" i="5" l="1"/>
  <c r="I151" i="5" s="1"/>
  <c r="C151" i="5"/>
  <c r="H128" i="2"/>
  <c r="G128" i="2"/>
  <c r="B129" i="2" s="1"/>
  <c r="D151" i="5" l="1"/>
  <c r="G151" i="5" s="1"/>
  <c r="B152" i="5" s="1"/>
  <c r="E152" i="5" s="1"/>
  <c r="I152" i="5" s="1"/>
  <c r="C152" i="5"/>
  <c r="H151" i="5"/>
  <c r="C129" i="2"/>
  <c r="E129" i="2"/>
  <c r="I129" i="2" s="1"/>
  <c r="D152" i="5" l="1"/>
  <c r="G152" i="5" s="1"/>
  <c r="B153" i="5" s="1"/>
  <c r="D129" i="2"/>
  <c r="H129" i="2" s="1"/>
  <c r="C153" i="5" l="1"/>
  <c r="E153" i="5"/>
  <c r="I153" i="5" s="1"/>
  <c r="H152" i="5"/>
  <c r="G129" i="2"/>
  <c r="B130" i="2" s="1"/>
  <c r="E130" i="2" s="1"/>
  <c r="I130" i="2" s="1"/>
  <c r="D153" i="5" l="1"/>
  <c r="G153" i="5" s="1"/>
  <c r="B154" i="5" s="1"/>
  <c r="C130" i="2"/>
  <c r="D130" i="2" s="1"/>
  <c r="G130" i="2" s="1"/>
  <c r="B131" i="2" s="1"/>
  <c r="C131" i="2" s="1"/>
  <c r="E154" i="5" l="1"/>
  <c r="I154" i="5" s="1"/>
  <c r="C154" i="5"/>
  <c r="D154" i="5" s="1"/>
  <c r="G154" i="5" s="1"/>
  <c r="B155" i="5" s="1"/>
  <c r="H153" i="5"/>
  <c r="H130" i="2"/>
  <c r="E131" i="2"/>
  <c r="I131" i="2" s="1"/>
  <c r="H154" i="5" l="1"/>
  <c r="C155" i="5"/>
  <c r="D155" i="5" s="1"/>
  <c r="G155" i="5" s="1"/>
  <c r="B156" i="5" s="1"/>
  <c r="E155" i="5"/>
  <c r="I155" i="5" s="1"/>
  <c r="D131" i="2"/>
  <c r="H155" i="5" l="1"/>
  <c r="E156" i="5"/>
  <c r="C156" i="5"/>
  <c r="G131" i="2"/>
  <c r="B132" i="2" s="1"/>
  <c r="H131" i="2"/>
  <c r="D156" i="5" l="1"/>
  <c r="G156" i="5" s="1"/>
  <c r="B157" i="5" s="1"/>
  <c r="C157" i="5" s="1"/>
  <c r="E157" i="5"/>
  <c r="I157" i="5" s="1"/>
  <c r="I156" i="5"/>
  <c r="H156" i="5"/>
  <c r="C132" i="2"/>
  <c r="E132" i="2"/>
  <c r="I132" i="2" s="1"/>
  <c r="D157" i="5" l="1"/>
  <c r="G157" i="5" s="1"/>
  <c r="B158" i="5" s="1"/>
  <c r="D132" i="2"/>
  <c r="H132" i="2" s="1"/>
  <c r="E158" i="5" l="1"/>
  <c r="I158" i="5" s="1"/>
  <c r="C158" i="5"/>
  <c r="D158" i="5" s="1"/>
  <c r="G158" i="5" s="1"/>
  <c r="B159" i="5" s="1"/>
  <c r="H157" i="5"/>
  <c r="G132" i="2"/>
  <c r="B133" i="2" s="1"/>
  <c r="C133" i="2" s="1"/>
  <c r="H158" i="5" l="1"/>
  <c r="E159" i="5"/>
  <c r="I159" i="5" s="1"/>
  <c r="C159" i="5"/>
  <c r="D159" i="5" s="1"/>
  <c r="E133" i="2"/>
  <c r="G159" i="5" l="1"/>
  <c r="B160" i="5" s="1"/>
  <c r="H159" i="5"/>
  <c r="I133" i="2"/>
  <c r="E134" i="2"/>
  <c r="K36" i="1" s="1"/>
  <c r="K39" i="1" s="1"/>
  <c r="D133" i="2"/>
  <c r="G133" i="2" s="1"/>
  <c r="K62" i="1" s="1"/>
  <c r="F73" i="1" s="1"/>
  <c r="C160" i="5" l="1"/>
  <c r="E160" i="5"/>
  <c r="I160" i="5" s="1"/>
  <c r="B136" i="2"/>
  <c r="E136" i="2" s="1"/>
  <c r="K40" i="1"/>
  <c r="K63" i="1" s="1"/>
  <c r="H133" i="2"/>
  <c r="D160" i="5" l="1"/>
  <c r="G160" i="5" s="1"/>
  <c r="B161" i="5" s="1"/>
  <c r="H160" i="5"/>
  <c r="I136" i="2"/>
  <c r="K41" i="1"/>
  <c r="C136" i="2"/>
  <c r="D136" i="2" s="1"/>
  <c r="G136" i="2" s="1"/>
  <c r="B137" i="2" s="1"/>
  <c r="E161" i="5" l="1"/>
  <c r="I161" i="5" s="1"/>
  <c r="C161" i="5"/>
  <c r="D161" i="5" s="1"/>
  <c r="H136" i="2"/>
  <c r="K67" i="1"/>
  <c r="K69" i="1" s="1"/>
  <c r="C137" i="2"/>
  <c r="E137" i="2"/>
  <c r="H161" i="5" l="1"/>
  <c r="G161" i="5"/>
  <c r="B162" i="5" s="1"/>
  <c r="K68" i="1"/>
  <c r="F74" i="1" s="1"/>
  <c r="I137" i="2"/>
  <c r="D137" i="2"/>
  <c r="H137" i="2" s="1"/>
  <c r="C162" i="5" l="1"/>
  <c r="E162" i="5"/>
  <c r="I162" i="5" s="1"/>
  <c r="C83" i="1"/>
  <c r="C84" i="1" s="1"/>
  <c r="C86" i="1" s="1"/>
  <c r="C88" i="1" s="1"/>
  <c r="F75" i="1"/>
  <c r="G137" i="2"/>
  <c r="B138" i="2" s="1"/>
  <c r="E138" i="2" s="1"/>
  <c r="D162" i="5" l="1"/>
  <c r="M74" i="1"/>
  <c r="C79" i="1" s="1"/>
  <c r="M73" i="1"/>
  <c r="C78" i="1" s="1"/>
  <c r="G73" i="1"/>
  <c r="G74" i="1"/>
  <c r="I138" i="2"/>
  <c r="C138" i="2"/>
  <c r="D138" i="2" s="1"/>
  <c r="G138" i="2" s="1"/>
  <c r="B139" i="2" s="1"/>
  <c r="C81" i="1"/>
  <c r="B150" i="1" l="1"/>
  <c r="B181" i="1"/>
  <c r="G162" i="5"/>
  <c r="B163" i="5" s="1"/>
  <c r="H162" i="5"/>
  <c r="B119" i="1"/>
  <c r="H138" i="2"/>
  <c r="C139" i="2"/>
  <c r="E139" i="2"/>
  <c r="B185" i="1" l="1"/>
  <c r="C163" i="5"/>
  <c r="E163" i="5"/>
  <c r="D163" i="5" s="1"/>
  <c r="I139" i="2"/>
  <c r="D139" i="2"/>
  <c r="G139" i="2" s="1"/>
  <c r="B140" i="2" s="1"/>
  <c r="G163" i="5" l="1"/>
  <c r="B164" i="5" s="1"/>
  <c r="H163" i="5"/>
  <c r="I163" i="5"/>
  <c r="H139" i="2"/>
  <c r="C140" i="2"/>
  <c r="E140" i="2"/>
  <c r="C164" i="5" l="1"/>
  <c r="D164" i="5" s="1"/>
  <c r="G164" i="5" s="1"/>
  <c r="B165" i="5" s="1"/>
  <c r="E164" i="5"/>
  <c r="I164" i="5" s="1"/>
  <c r="I140" i="2"/>
  <c r="D140" i="2"/>
  <c r="G140" i="2" s="1"/>
  <c r="B141" i="2" s="1"/>
  <c r="E141" i="2" s="1"/>
  <c r="I141" i="2" s="1"/>
  <c r="C165" i="5" l="1"/>
  <c r="E165" i="5"/>
  <c r="I165" i="5" s="1"/>
  <c r="H164" i="5"/>
  <c r="H140" i="2"/>
  <c r="C141" i="2"/>
  <c r="D141" i="2" s="1"/>
  <c r="G141" i="2" s="1"/>
  <c r="B142" i="2" s="1"/>
  <c r="E142" i="2" s="1"/>
  <c r="I142" i="2" s="1"/>
  <c r="D165" i="5" l="1"/>
  <c r="G165" i="5" s="1"/>
  <c r="B166" i="5" s="1"/>
  <c r="C142" i="2"/>
  <c r="D142" i="2" s="1"/>
  <c r="H141" i="2"/>
  <c r="C166" i="5" l="1"/>
  <c r="E166" i="5"/>
  <c r="I166" i="5" s="1"/>
  <c r="H165" i="5"/>
  <c r="H142" i="2"/>
  <c r="G142" i="2"/>
  <c r="B143" i="2" s="1"/>
  <c r="E143" i="2" s="1"/>
  <c r="I143" i="2" s="1"/>
  <c r="D166" i="5" l="1"/>
  <c r="C143" i="2"/>
  <c r="D143" i="2" s="1"/>
  <c r="H143" i="2" s="1"/>
  <c r="H166" i="5" l="1"/>
  <c r="G166" i="5"/>
  <c r="B167" i="5" s="1"/>
  <c r="G143" i="2"/>
  <c r="B144" i="2" s="1"/>
  <c r="E144" i="2" s="1"/>
  <c r="I144" i="2" s="1"/>
  <c r="E167" i="5" l="1"/>
  <c r="I167" i="5" s="1"/>
  <c r="C167" i="5"/>
  <c r="D167" i="5" s="1"/>
  <c r="C144" i="2"/>
  <c r="D144" i="2" s="1"/>
  <c r="H144" i="2" s="1"/>
  <c r="H167" i="5" l="1"/>
  <c r="G167" i="5"/>
  <c r="B168" i="5" s="1"/>
  <c r="G144" i="2"/>
  <c r="B145" i="2" s="1"/>
  <c r="E145" i="2" s="1"/>
  <c r="I145" i="2" s="1"/>
  <c r="C168" i="5" l="1"/>
  <c r="E168" i="5"/>
  <c r="I168" i="5" s="1"/>
  <c r="C145" i="2"/>
  <c r="D145" i="2" s="1"/>
  <c r="D168" i="5" l="1"/>
  <c r="G145" i="2"/>
  <c r="B146" i="2" s="1"/>
  <c r="H145" i="2"/>
  <c r="G168" i="5" l="1"/>
  <c r="B169" i="5" s="1"/>
  <c r="H168" i="5"/>
  <c r="C146" i="2"/>
  <c r="E146" i="2"/>
  <c r="I146" i="2" s="1"/>
  <c r="C169" i="5" l="1"/>
  <c r="E169" i="5"/>
  <c r="I169" i="5" s="1"/>
  <c r="D146" i="2"/>
  <c r="D169" i="5" l="1"/>
  <c r="G169" i="5"/>
  <c r="B170" i="5" s="1"/>
  <c r="H169" i="5"/>
  <c r="H146" i="2"/>
  <c r="G146" i="2"/>
  <c r="B147" i="2" s="1"/>
  <c r="E170" i="5" l="1"/>
  <c r="I170" i="5" s="1"/>
  <c r="C170" i="5"/>
  <c r="D170" i="5" s="1"/>
  <c r="H170" i="5" s="1"/>
  <c r="E147" i="2"/>
  <c r="C147" i="2"/>
  <c r="G170" i="5" l="1"/>
  <c r="B171" i="5" s="1"/>
  <c r="I147" i="2"/>
  <c r="E148" i="2"/>
  <c r="L36" i="1" s="1"/>
  <c r="L39" i="1" s="1"/>
  <c r="D147" i="2"/>
  <c r="H147" i="2" s="1"/>
  <c r="E171" i="5" l="1"/>
  <c r="C171" i="5"/>
  <c r="D171" i="5" s="1"/>
  <c r="H171" i="5" s="1"/>
  <c r="I171" i="5"/>
  <c r="L40" i="1"/>
  <c r="L63" i="1" s="1"/>
  <c r="G147" i="2"/>
  <c r="B150" i="2" l="1"/>
  <c r="C150" i="2" s="1"/>
  <c r="L62" i="1"/>
  <c r="G171" i="5"/>
  <c r="B172" i="5" s="1"/>
  <c r="L41" i="1"/>
  <c r="L67" i="1" s="1"/>
  <c r="L69" i="1" s="1"/>
  <c r="E150" i="2"/>
  <c r="I150" i="2" s="1"/>
  <c r="C172" i="5" l="1"/>
  <c r="E172" i="5"/>
  <c r="I172" i="5" s="1"/>
  <c r="D150" i="2"/>
  <c r="D172" i="5" l="1"/>
  <c r="G172" i="5"/>
  <c r="B173" i="5" s="1"/>
  <c r="H172" i="5"/>
  <c r="L68" i="1"/>
  <c r="H150" i="2"/>
  <c r="G150" i="2"/>
  <c r="B151" i="2" s="1"/>
  <c r="E173" i="5" l="1"/>
  <c r="I173" i="5" s="1"/>
  <c r="C173" i="5"/>
  <c r="D173" i="5" s="1"/>
  <c r="G173" i="5" s="1"/>
  <c r="B174" i="5" s="1"/>
  <c r="C151" i="2"/>
  <c r="E151" i="2"/>
  <c r="I151" i="2" s="1"/>
  <c r="C174" i="5" l="1"/>
  <c r="E174" i="5"/>
  <c r="I174" i="5" s="1"/>
  <c r="H173" i="5"/>
  <c r="D151" i="2"/>
  <c r="H151" i="2" s="1"/>
  <c r="D174" i="5" l="1"/>
  <c r="G174" i="5" s="1"/>
  <c r="B175" i="5" s="1"/>
  <c r="G151" i="2"/>
  <c r="B152" i="2" s="1"/>
  <c r="E152" i="2" s="1"/>
  <c r="I152" i="2" s="1"/>
  <c r="E175" i="5" l="1"/>
  <c r="I175" i="5" s="1"/>
  <c r="C175" i="5"/>
  <c r="D175" i="5" s="1"/>
  <c r="G175" i="5" s="1"/>
  <c r="B176" i="5" s="1"/>
  <c r="H174" i="5"/>
  <c r="C152" i="2"/>
  <c r="D152" i="2" s="1"/>
  <c r="G152" i="2" s="1"/>
  <c r="B153" i="2" s="1"/>
  <c r="C153" i="2" s="1"/>
  <c r="H175" i="5" l="1"/>
  <c r="E176" i="5"/>
  <c r="I176" i="5" s="1"/>
  <c r="C176" i="5"/>
  <c r="E153" i="2"/>
  <c r="I153" i="2" s="1"/>
  <c r="H152" i="2"/>
  <c r="D176" i="5" l="1"/>
  <c r="G176" i="5" s="1"/>
  <c r="B177" i="5" s="1"/>
  <c r="E177" i="5" s="1"/>
  <c r="I177" i="5" s="1"/>
  <c r="C177" i="5"/>
  <c r="H176" i="5"/>
  <c r="D153" i="2"/>
  <c r="G153" i="2" s="1"/>
  <c r="B154" i="2" s="1"/>
  <c r="D177" i="5" l="1"/>
  <c r="H177" i="5" s="1"/>
  <c r="H153" i="2"/>
  <c r="E154" i="2"/>
  <c r="I154" i="2" s="1"/>
  <c r="C154" i="2"/>
  <c r="G177" i="5" l="1"/>
  <c r="B178" i="5" s="1"/>
  <c r="D154" i="2"/>
  <c r="G154" i="2" s="1"/>
  <c r="B155" i="2" s="1"/>
  <c r="E155" i="2" s="1"/>
  <c r="I155" i="2" s="1"/>
  <c r="E178" i="5" l="1"/>
  <c r="C178" i="5"/>
  <c r="D178" i="5" s="1"/>
  <c r="G178" i="5" s="1"/>
  <c r="B179" i="5" s="1"/>
  <c r="I178" i="5"/>
  <c r="C155" i="2"/>
  <c r="D155" i="2" s="1"/>
  <c r="H154" i="2"/>
  <c r="C179" i="5" l="1"/>
  <c r="D179" i="5" s="1"/>
  <c r="G179" i="5" s="1"/>
  <c r="B180" i="5" s="1"/>
  <c r="E179" i="5"/>
  <c r="I179" i="5" s="1"/>
  <c r="H178" i="5"/>
  <c r="H179" i="5" s="1"/>
  <c r="G155" i="2"/>
  <c r="B156" i="2" s="1"/>
  <c r="H155" i="2"/>
  <c r="E180" i="5" l="1"/>
  <c r="I180" i="5" s="1"/>
  <c r="C180" i="5"/>
  <c r="C156" i="2"/>
  <c r="E156" i="2"/>
  <c r="I156" i="2" s="1"/>
  <c r="D180" i="5" l="1"/>
  <c r="D156" i="2"/>
  <c r="H156" i="2" s="1"/>
  <c r="G156" i="2"/>
  <c r="B157" i="2" s="1"/>
  <c r="C157" i="2" s="1"/>
  <c r="H180" i="5" l="1"/>
  <c r="G180" i="5"/>
  <c r="B181" i="5" s="1"/>
  <c r="E157" i="2"/>
  <c r="I157" i="2" s="1"/>
  <c r="E181" i="5" l="1"/>
  <c r="I181" i="5" s="1"/>
  <c r="C181" i="5"/>
  <c r="D181" i="5" s="1"/>
  <c r="G181" i="5" s="1"/>
  <c r="B182" i="5" s="1"/>
  <c r="D157" i="2"/>
  <c r="E182" i="5" l="1"/>
  <c r="I182" i="5" s="1"/>
  <c r="C182" i="5"/>
  <c r="D182" i="5" s="1"/>
  <c r="G182" i="5" s="1"/>
  <c r="B183" i="5" s="1"/>
  <c r="H181" i="5"/>
  <c r="H182" i="5" s="1"/>
  <c r="H157" i="2"/>
  <c r="G157" i="2"/>
  <c r="B158" i="2" s="1"/>
  <c r="E183" i="5" l="1"/>
  <c r="I183" i="5" s="1"/>
  <c r="C183" i="5"/>
  <c r="D183" i="5" s="1"/>
  <c r="G183" i="5" s="1"/>
  <c r="B184" i="5" s="1"/>
  <c r="E158" i="2"/>
  <c r="I158" i="2" s="1"/>
  <c r="C158" i="2"/>
  <c r="D158" i="2" l="1"/>
  <c r="G158" i="2" s="1"/>
  <c r="B159" i="2" s="1"/>
  <c r="E184" i="5"/>
  <c r="I184" i="5" s="1"/>
  <c r="C184" i="5"/>
  <c r="D184" i="5"/>
  <c r="H184" i="5" s="1"/>
  <c r="H183" i="5"/>
  <c r="C159" i="2"/>
  <c r="E159" i="2"/>
  <c r="I159" i="2" s="1"/>
  <c r="H158" i="2"/>
  <c r="G184" i="5" l="1"/>
  <c r="B185" i="5" s="1"/>
  <c r="D159" i="2"/>
  <c r="G159" i="2" s="1"/>
  <c r="B160" i="2" s="1"/>
  <c r="E160" i="2" s="1"/>
  <c r="I160" i="2" s="1"/>
  <c r="E185" i="5" l="1"/>
  <c r="I185" i="5" s="1"/>
  <c r="C185" i="5"/>
  <c r="D185" i="5" s="1"/>
  <c r="H185" i="5" s="1"/>
  <c r="G185" i="5"/>
  <c r="B186" i="5" s="1"/>
  <c r="H159" i="2"/>
  <c r="C160" i="2"/>
  <c r="D160" i="2" s="1"/>
  <c r="G160" i="2" s="1"/>
  <c r="B161" i="2" s="1"/>
  <c r="E161" i="2" s="1"/>
  <c r="I161" i="2" s="1"/>
  <c r="E186" i="5" l="1"/>
  <c r="I186" i="5" s="1"/>
  <c r="C186" i="5"/>
  <c r="D186" i="5" s="1"/>
  <c r="H186" i="5" s="1"/>
  <c r="C161" i="2"/>
  <c r="D161" i="2" s="1"/>
  <c r="G161" i="2" s="1"/>
  <c r="B162" i="2" s="1"/>
  <c r="E162" i="2" s="1"/>
  <c r="I162" i="2" s="1"/>
  <c r="H160" i="2"/>
  <c r="G186" i="5" l="1"/>
  <c r="B187" i="5" s="1"/>
  <c r="H161" i="2"/>
  <c r="C162" i="2"/>
  <c r="D162" i="2" s="1"/>
  <c r="G162" i="2" s="1"/>
  <c r="B163" i="2" s="1"/>
  <c r="E163" i="2" s="1"/>
  <c r="I163" i="2" s="1"/>
  <c r="C187" i="5" l="1"/>
  <c r="E187" i="5"/>
  <c r="I187" i="5" s="1"/>
  <c r="C163" i="2"/>
  <c r="D163" i="2" s="1"/>
  <c r="G163" i="2" s="1"/>
  <c r="B164" i="2" s="1"/>
  <c r="E164" i="2" s="1"/>
  <c r="I164" i="2" s="1"/>
  <c r="H162" i="2"/>
  <c r="D187" i="5" l="1"/>
  <c r="H163" i="2"/>
  <c r="C164" i="2"/>
  <c r="D164" i="2" s="1"/>
  <c r="G164" i="2" s="1"/>
  <c r="B165" i="2" s="1"/>
  <c r="H187" i="5" l="1"/>
  <c r="G187" i="5"/>
  <c r="B188" i="5" s="1"/>
  <c r="H164" i="2"/>
  <c r="E165" i="2"/>
  <c r="I165" i="2" s="1"/>
  <c r="C165" i="2"/>
  <c r="E188" i="5" l="1"/>
  <c r="I188" i="5" s="1"/>
  <c r="C188" i="5"/>
  <c r="D188" i="5" s="1"/>
  <c r="H188" i="5" s="1"/>
  <c r="G188" i="5"/>
  <c r="B189" i="5" s="1"/>
  <c r="D165" i="2"/>
  <c r="G165" i="2" s="1"/>
  <c r="B166" i="2" s="1"/>
  <c r="C166" i="2" s="1"/>
  <c r="C189" i="5" l="1"/>
  <c r="D189" i="5" s="1"/>
  <c r="E189" i="5"/>
  <c r="I189" i="5" s="1"/>
  <c r="H189" i="5"/>
  <c r="G189" i="5"/>
  <c r="B190" i="5" s="1"/>
  <c r="E166" i="2"/>
  <c r="I166" i="2" s="1"/>
  <c r="H165" i="2"/>
  <c r="C190" i="5" l="1"/>
  <c r="E190" i="5"/>
  <c r="I190" i="5"/>
  <c r="D166" i="2"/>
  <c r="D190" i="5" l="1"/>
  <c r="H166" i="2"/>
  <c r="G166" i="2"/>
  <c r="B167" i="2" s="1"/>
  <c r="H190" i="5" l="1"/>
  <c r="G190" i="5"/>
  <c r="B191" i="5" s="1"/>
  <c r="C167" i="2"/>
  <c r="E167" i="2"/>
  <c r="I167" i="2" s="1"/>
  <c r="E191" i="5" l="1"/>
  <c r="I191" i="5" s="1"/>
  <c r="C191" i="5"/>
  <c r="D191" i="5" s="1"/>
  <c r="H191" i="5" s="1"/>
  <c r="G191" i="5"/>
  <c r="B192" i="5" s="1"/>
  <c r="D167" i="2"/>
  <c r="H167" i="2" s="1"/>
  <c r="C192" i="5" l="1"/>
  <c r="E192" i="5"/>
  <c r="I192" i="5" s="1"/>
  <c r="G167" i="2"/>
  <c r="B168" i="2" s="1"/>
  <c r="E168" i="2" s="1"/>
  <c r="I168" i="2" s="1"/>
  <c r="D192" i="5" l="1"/>
  <c r="C168" i="2"/>
  <c r="D168" i="2" s="1"/>
  <c r="H192" i="5" l="1"/>
  <c r="G192" i="5"/>
  <c r="B193" i="5" s="1"/>
  <c r="H168" i="2"/>
  <c r="G168" i="2"/>
  <c r="B169" i="2" s="1"/>
  <c r="E169" i="2" s="1"/>
  <c r="I169" i="2" s="1"/>
  <c r="E193" i="5" l="1"/>
  <c r="I193" i="5" s="1"/>
  <c r="C193" i="5"/>
  <c r="D193" i="5" s="1"/>
  <c r="G193" i="5" s="1"/>
  <c r="B194" i="5" s="1"/>
  <c r="H193" i="5"/>
  <c r="C169" i="2"/>
  <c r="D169" i="2" s="1"/>
  <c r="E194" i="5" l="1"/>
  <c r="I194" i="5" s="1"/>
  <c r="C194" i="5"/>
  <c r="D194" i="5" s="1"/>
  <c r="G194" i="5" s="1"/>
  <c r="B195" i="5" s="1"/>
  <c r="H194" i="5"/>
  <c r="H169" i="2"/>
  <c r="G169" i="2"/>
  <c r="B170" i="2" s="1"/>
  <c r="C170" i="2" s="1"/>
  <c r="C195" i="5" l="1"/>
  <c r="D195" i="5" s="1"/>
  <c r="H195" i="5" s="1"/>
  <c r="E195" i="5"/>
  <c r="I195" i="5" s="1"/>
  <c r="G195" i="5"/>
  <c r="B196" i="5" s="1"/>
  <c r="E170" i="2"/>
  <c r="I170" i="2" s="1"/>
  <c r="E196" i="5" l="1"/>
  <c r="I196" i="5" s="1"/>
  <c r="C196" i="5"/>
  <c r="D196" i="5" s="1"/>
  <c r="H196" i="5" s="1"/>
  <c r="D170" i="2"/>
  <c r="G170" i="2" s="1"/>
  <c r="B171" i="2" s="1"/>
  <c r="E171" i="2" s="1"/>
  <c r="I171" i="2" s="1"/>
  <c r="G196" i="5" l="1"/>
  <c r="B197" i="5" s="1"/>
  <c r="C171" i="2"/>
  <c r="D171" i="2" s="1"/>
  <c r="G171" i="2" s="1"/>
  <c r="B172" i="2" s="1"/>
  <c r="E172" i="2" s="1"/>
  <c r="I172" i="2" s="1"/>
  <c r="H170" i="2"/>
  <c r="E197" i="5" l="1"/>
  <c r="I197" i="5" s="1"/>
  <c r="C197" i="5"/>
  <c r="D197" i="5" s="1"/>
  <c r="G197" i="5" s="1"/>
  <c r="B198" i="5" s="1"/>
  <c r="C172" i="2"/>
  <c r="D172" i="2" s="1"/>
  <c r="G172" i="2" s="1"/>
  <c r="B173" i="2" s="1"/>
  <c r="C173" i="2" s="1"/>
  <c r="H171" i="2"/>
  <c r="E198" i="5" l="1"/>
  <c r="I198" i="5" s="1"/>
  <c r="C198" i="5"/>
  <c r="D198" i="5" s="1"/>
  <c r="G198" i="5" s="1"/>
  <c r="B199" i="5" s="1"/>
  <c r="H197" i="5"/>
  <c r="E173" i="2"/>
  <c r="I173" i="2" s="1"/>
  <c r="H172" i="2"/>
  <c r="D173" i="2"/>
  <c r="G173" i="2" s="1"/>
  <c r="B174" i="2" s="1"/>
  <c r="C174" i="2" s="1"/>
  <c r="E199" i="5" l="1"/>
  <c r="I199" i="5"/>
  <c r="C199" i="5"/>
  <c r="D199" i="5" s="1"/>
  <c r="G199" i="5" s="1"/>
  <c r="B200" i="5" s="1"/>
  <c r="H198" i="5"/>
  <c r="H199" i="5" s="1"/>
  <c r="E174" i="2"/>
  <c r="I174" i="2" s="1"/>
  <c r="H173" i="2"/>
  <c r="C200" i="5" l="1"/>
  <c r="E200" i="5"/>
  <c r="I200" i="5" s="1"/>
  <c r="D174" i="2"/>
  <c r="G174" i="2" s="1"/>
  <c r="B175" i="2" s="1"/>
  <c r="D200" i="5" l="1"/>
  <c r="H174" i="2"/>
  <c r="C175" i="2"/>
  <c r="E175" i="2"/>
  <c r="I175" i="2" s="1"/>
  <c r="H200" i="5" l="1"/>
  <c r="G200" i="5"/>
  <c r="B201" i="5" s="1"/>
  <c r="D175" i="2"/>
  <c r="H175" i="2" s="1"/>
  <c r="E201" i="5" l="1"/>
  <c r="I201" i="5" s="1"/>
  <c r="C201" i="5"/>
  <c r="D201" i="5"/>
  <c r="H201" i="5" s="1"/>
  <c r="G175" i="2"/>
  <c r="B176" i="2" s="1"/>
  <c r="C176" i="2" s="1"/>
  <c r="G201" i="5" l="1"/>
  <c r="B202" i="5" s="1"/>
  <c r="E176" i="2"/>
  <c r="I176" i="2" s="1"/>
  <c r="C202" i="5" l="1"/>
  <c r="E202" i="5"/>
  <c r="I202" i="5" s="1"/>
  <c r="D176" i="2"/>
  <c r="G176" i="2" s="1"/>
  <c r="B177" i="2" s="1"/>
  <c r="E177" i="2" s="1"/>
  <c r="I177" i="2" s="1"/>
  <c r="D202" i="5" l="1"/>
  <c r="C177" i="2"/>
  <c r="D177" i="2" s="1"/>
  <c r="H176" i="2"/>
  <c r="H202" i="5" l="1"/>
  <c r="G202" i="5"/>
  <c r="B203" i="5" s="1"/>
  <c r="H177" i="2"/>
  <c r="G177" i="2"/>
  <c r="B178" i="2" s="1"/>
  <c r="E178" i="2" s="1"/>
  <c r="I178" i="2" s="1"/>
  <c r="C203" i="5" l="1"/>
  <c r="D203" i="5" s="1"/>
  <c r="H203" i="5" s="1"/>
  <c r="E203" i="5"/>
  <c r="I203" i="5" s="1"/>
  <c r="G203" i="5"/>
  <c r="B204" i="5" s="1"/>
  <c r="C178" i="2"/>
  <c r="D178" i="2" s="1"/>
  <c r="C204" i="5" l="1"/>
  <c r="E204" i="5"/>
  <c r="I204" i="5" s="1"/>
  <c r="H178" i="2"/>
  <c r="G178" i="2"/>
  <c r="B179" i="2" s="1"/>
  <c r="C179" i="2" s="1"/>
  <c r="D204" i="5" l="1"/>
  <c r="E179" i="2"/>
  <c r="I179" i="2" s="1"/>
  <c r="H204" i="5" l="1"/>
  <c r="G204" i="5"/>
  <c r="B205" i="5" s="1"/>
  <c r="D179" i="2"/>
  <c r="H179" i="2" s="1"/>
  <c r="C205" i="5" l="1"/>
  <c r="E205" i="5"/>
  <c r="I205" i="5" s="1"/>
  <c r="G179" i="2"/>
  <c r="B180" i="2" s="1"/>
  <c r="C180" i="2" s="1"/>
  <c r="E180" i="2" l="1"/>
  <c r="I180" i="2" s="1"/>
  <c r="D205" i="5"/>
  <c r="D180" i="2"/>
  <c r="H180" i="2" s="1"/>
  <c r="G180" i="2"/>
  <c r="B181" i="2" s="1"/>
  <c r="C181" i="2" s="1"/>
  <c r="H205" i="5" l="1"/>
  <c r="G205" i="5"/>
  <c r="B206" i="5" s="1"/>
  <c r="E181" i="2"/>
  <c r="I181" i="2" s="1"/>
  <c r="C206" i="5" l="1"/>
  <c r="E206" i="5"/>
  <c r="I206" i="5" s="1"/>
  <c r="D206" i="5"/>
  <c r="H206" i="5" s="1"/>
  <c r="D181" i="2"/>
  <c r="H181" i="2" s="1"/>
  <c r="G181" i="2"/>
  <c r="B182" i="2" s="1"/>
  <c r="C182" i="2" s="1"/>
  <c r="G206" i="5" l="1"/>
  <c r="B207" i="5" s="1"/>
  <c r="E182" i="2"/>
  <c r="I182" i="2" s="1"/>
  <c r="E207" i="5" l="1"/>
  <c r="I207" i="5" s="1"/>
  <c r="C207" i="5"/>
  <c r="D207" i="5" s="1"/>
  <c r="H207" i="5" s="1"/>
  <c r="G207" i="5"/>
  <c r="B208" i="5" s="1"/>
  <c r="D182" i="2"/>
  <c r="E208" i="5" l="1"/>
  <c r="I208" i="5" s="1"/>
  <c r="C208" i="5"/>
  <c r="D208" i="5" s="1"/>
  <c r="H208" i="5" s="1"/>
  <c r="G208" i="5"/>
  <c r="B209" i="5" s="1"/>
  <c r="H182" i="2"/>
  <c r="G182" i="2"/>
  <c r="B183" i="2" s="1"/>
  <c r="E209" i="5" l="1"/>
  <c r="I209" i="5" s="1"/>
  <c r="C209" i="5"/>
  <c r="D209" i="5" s="1"/>
  <c r="G209" i="5" s="1"/>
  <c r="B210" i="5" s="1"/>
  <c r="H209" i="5"/>
  <c r="E183" i="2"/>
  <c r="I183" i="2" s="1"/>
  <c r="C183" i="2"/>
  <c r="D183" i="2" s="1"/>
  <c r="G183" i="2" s="1"/>
  <c r="B184" i="2" s="1"/>
  <c r="E184" i="2" s="1"/>
  <c r="I184" i="2" s="1"/>
  <c r="C210" i="5" l="1"/>
  <c r="I210" i="5"/>
  <c r="E210" i="5"/>
  <c r="D210" i="5"/>
  <c r="H210" i="5" s="1"/>
  <c r="G210" i="5"/>
  <c r="B211" i="5" s="1"/>
  <c r="H183" i="2"/>
  <c r="C184" i="2"/>
  <c r="D184" i="2" s="1"/>
  <c r="E211" i="5" l="1"/>
  <c r="I211" i="5"/>
  <c r="C211" i="5"/>
  <c r="D211" i="5" s="1"/>
  <c r="G211" i="5" s="1"/>
  <c r="B212" i="5" s="1"/>
  <c r="H184" i="2"/>
  <c r="G184" i="2"/>
  <c r="B185" i="2" s="1"/>
  <c r="C185" i="2" s="1"/>
  <c r="H211" i="5" l="1"/>
  <c r="C212" i="5"/>
  <c r="D212" i="5" s="1"/>
  <c r="G212" i="5" s="1"/>
  <c r="B213" i="5" s="1"/>
  <c r="E212" i="5"/>
  <c r="I212" i="5" s="1"/>
  <c r="H212" i="5"/>
  <c r="E185" i="2"/>
  <c r="I185" i="2" s="1"/>
  <c r="C213" i="5" l="1"/>
  <c r="D213" i="5"/>
  <c r="H213" i="5" s="1"/>
  <c r="E213" i="5"/>
  <c r="I213" i="5" s="1"/>
  <c r="G213" i="5"/>
  <c r="B214" i="5" s="1"/>
  <c r="D185" i="2"/>
  <c r="G185" i="2" s="1"/>
  <c r="B186" i="2" s="1"/>
  <c r="E186" i="2" s="1"/>
  <c r="I186" i="2" s="1"/>
  <c r="C214" i="5" l="1"/>
  <c r="E214" i="5"/>
  <c r="I214" i="5" s="1"/>
  <c r="H185" i="2"/>
  <c r="C186" i="2"/>
  <c r="D186" i="2" s="1"/>
  <c r="G186" i="2" s="1"/>
  <c r="B187" i="2" s="1"/>
  <c r="E187" i="2" s="1"/>
  <c r="I187" i="2" s="1"/>
  <c r="D214" i="5" l="1"/>
  <c r="H186" i="2"/>
  <c r="C187" i="2"/>
  <c r="D187" i="2" s="1"/>
  <c r="H214" i="5" l="1"/>
  <c r="G214" i="5"/>
  <c r="B215" i="5" s="1"/>
  <c r="G187" i="2"/>
  <c r="B188" i="2" s="1"/>
  <c r="H187" i="2"/>
  <c r="E215" i="5" l="1"/>
  <c r="I215" i="5" s="1"/>
  <c r="C215" i="5"/>
  <c r="D215" i="5" s="1"/>
  <c r="H215" i="5" s="1"/>
  <c r="E188" i="2"/>
  <c r="I188" i="2" s="1"/>
  <c r="C188" i="2"/>
  <c r="G215" i="5" l="1"/>
  <c r="B216" i="5" s="1"/>
  <c r="D188" i="2"/>
  <c r="G188" i="2" s="1"/>
  <c r="B189" i="2" s="1"/>
  <c r="C189" i="2" s="1"/>
  <c r="C216" i="5" l="1"/>
  <c r="D216" i="5"/>
  <c r="H216" i="5" s="1"/>
  <c r="E216" i="5"/>
  <c r="I216" i="5" s="1"/>
  <c r="G216" i="5"/>
  <c r="B217" i="5" s="1"/>
  <c r="H188" i="2"/>
  <c r="E189" i="2"/>
  <c r="I189" i="2" s="1"/>
  <c r="C217" i="5" l="1"/>
  <c r="E217" i="5"/>
  <c r="I217" i="5" s="1"/>
  <c r="D217" i="5"/>
  <c r="G217" i="5"/>
  <c r="B218" i="5" s="1"/>
  <c r="H217" i="5"/>
  <c r="D189" i="2"/>
  <c r="C218" i="5" l="1"/>
  <c r="D218" i="5" s="1"/>
  <c r="H218" i="5" s="1"/>
  <c r="E218" i="5"/>
  <c r="I218" i="5" s="1"/>
  <c r="G218" i="5"/>
  <c r="B219" i="5" s="1"/>
  <c r="H189" i="2"/>
  <c r="G189" i="2"/>
  <c r="B190" i="2" s="1"/>
  <c r="E219" i="5" l="1"/>
  <c r="I219" i="5" s="1"/>
  <c r="C219" i="5"/>
  <c r="D219" i="5" s="1"/>
  <c r="H219" i="5" s="1"/>
  <c r="E190" i="2"/>
  <c r="I190" i="2" s="1"/>
  <c r="C190" i="2"/>
  <c r="G219" i="5" l="1"/>
  <c r="B220" i="5" s="1"/>
  <c r="D190" i="2"/>
  <c r="C220" i="5" l="1"/>
  <c r="E220" i="5"/>
  <c r="I220" i="5" s="1"/>
  <c r="H190" i="2"/>
  <c r="G190" i="2"/>
  <c r="B191" i="2" s="1"/>
  <c r="D220" i="5" l="1"/>
  <c r="E191" i="2"/>
  <c r="I191" i="2" s="1"/>
  <c r="C191" i="2"/>
  <c r="H220" i="5" l="1"/>
  <c r="G220" i="5"/>
  <c r="B221" i="5" s="1"/>
  <c r="D191" i="2"/>
  <c r="H191" i="2" s="1"/>
  <c r="C221" i="5" l="1"/>
  <c r="E221" i="5"/>
  <c r="I221" i="5" s="1"/>
  <c r="D221" i="5"/>
  <c r="G221" i="5"/>
  <c r="B222" i="5" s="1"/>
  <c r="H221" i="5"/>
  <c r="G191" i="2"/>
  <c r="B192" i="2" s="1"/>
  <c r="E192" i="2" s="1"/>
  <c r="I192" i="2" s="1"/>
  <c r="E222" i="5" l="1"/>
  <c r="I222" i="5" s="1"/>
  <c r="C222" i="5"/>
  <c r="D222" i="5" s="1"/>
  <c r="C192" i="2"/>
  <c r="D192" i="2" s="1"/>
  <c r="G222" i="5" l="1"/>
  <c r="B223" i="5" s="1"/>
  <c r="H222" i="5"/>
  <c r="H192" i="2"/>
  <c r="G192" i="2"/>
  <c r="B193" i="2" s="1"/>
  <c r="E193" i="2" s="1"/>
  <c r="I193" i="2" s="1"/>
  <c r="E223" i="5" l="1"/>
  <c r="C223" i="5"/>
  <c r="D223" i="5" s="1"/>
  <c r="G223" i="5" s="1"/>
  <c r="B224" i="5" s="1"/>
  <c r="I223" i="5"/>
  <c r="C193" i="2"/>
  <c r="D193" i="2" s="1"/>
  <c r="G193" i="2" s="1"/>
  <c r="B194" i="2" s="1"/>
  <c r="E194" i="2" s="1"/>
  <c r="I194" i="2" s="1"/>
  <c r="C224" i="5" l="1"/>
  <c r="E224" i="5"/>
  <c r="I224" i="5" s="1"/>
  <c r="D224" i="5"/>
  <c r="G224" i="5"/>
  <c r="B225" i="5" s="1"/>
  <c r="H223" i="5"/>
  <c r="H224" i="5" s="1"/>
  <c r="C194" i="2"/>
  <c r="D194" i="2" s="1"/>
  <c r="G194" i="2" s="1"/>
  <c r="B195" i="2" s="1"/>
  <c r="H193" i="2"/>
  <c r="E225" i="5" l="1"/>
  <c r="I225" i="5" s="1"/>
  <c r="C225" i="5"/>
  <c r="D225" i="5" s="1"/>
  <c r="G225" i="5" s="1"/>
  <c r="B226" i="5" s="1"/>
  <c r="E195" i="2"/>
  <c r="I195" i="2" s="1"/>
  <c r="C195" i="2"/>
  <c r="H194" i="2"/>
  <c r="E226" i="5" l="1"/>
  <c r="I226" i="5" s="1"/>
  <c r="C226" i="5"/>
  <c r="D226" i="5" s="1"/>
  <c r="G226" i="5" s="1"/>
  <c r="B227" i="5" s="1"/>
  <c r="H225" i="5"/>
  <c r="D195" i="2"/>
  <c r="H195" i="2" s="1"/>
  <c r="C227" i="5" l="1"/>
  <c r="D227" i="5" s="1"/>
  <c r="G227" i="5" s="1"/>
  <c r="B228" i="5" s="1"/>
  <c r="E227" i="5"/>
  <c r="I227" i="5" s="1"/>
  <c r="H227" i="5"/>
  <c r="H226" i="5"/>
  <c r="G195" i="2"/>
  <c r="B196" i="2" s="1"/>
  <c r="C196" i="2" s="1"/>
  <c r="E228" i="5" l="1"/>
  <c r="I228" i="5" s="1"/>
  <c r="C228" i="5"/>
  <c r="D228" i="5" s="1"/>
  <c r="G228" i="5" s="1"/>
  <c r="B229" i="5" s="1"/>
  <c r="H228" i="5"/>
  <c r="E196" i="2"/>
  <c r="I196" i="2" s="1"/>
  <c r="E229" i="5" l="1"/>
  <c r="I229" i="5" s="1"/>
  <c r="C229" i="5"/>
  <c r="D196" i="2"/>
  <c r="G196" i="2" s="1"/>
  <c r="B197" i="2" s="1"/>
  <c r="E197" i="2" s="1"/>
  <c r="I197" i="2" s="1"/>
  <c r="D229" i="5" l="1"/>
  <c r="C197" i="2"/>
  <c r="D197" i="2" s="1"/>
  <c r="G197" i="2" s="1"/>
  <c r="B198" i="2" s="1"/>
  <c r="C198" i="2" s="1"/>
  <c r="H196" i="2"/>
  <c r="G229" i="5" l="1"/>
  <c r="B230" i="5" s="1"/>
  <c r="H229" i="5"/>
  <c r="E198" i="2"/>
  <c r="I198" i="2" s="1"/>
  <c r="H197" i="2"/>
  <c r="E230" i="5" l="1"/>
  <c r="I230" i="5" s="1"/>
  <c r="C230" i="5"/>
  <c r="D230" i="5"/>
  <c r="H230" i="5" s="1"/>
  <c r="D198" i="2"/>
  <c r="H198" i="2" s="1"/>
  <c r="G198" i="2" l="1"/>
  <c r="B199" i="2" s="1"/>
  <c r="C199" i="2" s="1"/>
  <c r="G230" i="5"/>
  <c r="B231" i="5" s="1"/>
  <c r="E199" i="2"/>
  <c r="I199" i="2" s="1"/>
  <c r="E231" i="5" l="1"/>
  <c r="I231" i="5"/>
  <c r="C231" i="5"/>
  <c r="D231" i="5" s="1"/>
  <c r="G231" i="5" s="1"/>
  <c r="B232" i="5" s="1"/>
  <c r="H231" i="5"/>
  <c r="D199" i="2"/>
  <c r="H199" i="2" s="1"/>
  <c r="G199" i="2"/>
  <c r="B200" i="2" s="1"/>
  <c r="C232" i="5" l="1"/>
  <c r="E232" i="5"/>
  <c r="I232" i="5" s="1"/>
  <c r="E200" i="2"/>
  <c r="I200" i="2" s="1"/>
  <c r="C200" i="2"/>
  <c r="D232" i="5" l="1"/>
  <c r="D200" i="2"/>
  <c r="G200" i="2" s="1"/>
  <c r="B201" i="2" s="1"/>
  <c r="E201" i="2" s="1"/>
  <c r="I201" i="2" s="1"/>
  <c r="G232" i="5" l="1"/>
  <c r="B233" i="5" s="1"/>
  <c r="H232" i="5"/>
  <c r="C201" i="2"/>
  <c r="D201" i="2" s="1"/>
  <c r="H200" i="2"/>
  <c r="C233" i="5" l="1"/>
  <c r="E233" i="5"/>
  <c r="I233" i="5" s="1"/>
  <c r="H201" i="2"/>
  <c r="G201" i="2"/>
  <c r="B202" i="2" s="1"/>
  <c r="D233" i="5" l="1"/>
  <c r="E202" i="2"/>
  <c r="I202" i="2" s="1"/>
  <c r="C202" i="2"/>
  <c r="H233" i="5" l="1"/>
  <c r="G233" i="5"/>
  <c r="B234" i="5" s="1"/>
  <c r="D202" i="2"/>
  <c r="H202" i="2" s="1"/>
  <c r="G202" i="2"/>
  <c r="B203" i="2" s="1"/>
  <c r="E234" i="5" l="1"/>
  <c r="I234" i="5" s="1"/>
  <c r="C234" i="5"/>
  <c r="D234" i="5" s="1"/>
  <c r="H234" i="5" s="1"/>
  <c r="C203" i="2"/>
  <c r="E203" i="2"/>
  <c r="I203" i="2" s="1"/>
  <c r="G234" i="5" l="1"/>
  <c r="B235" i="5" s="1"/>
  <c r="D203" i="2"/>
  <c r="E235" i="5" l="1"/>
  <c r="I235" i="5" s="1"/>
  <c r="C235" i="5"/>
  <c r="D235" i="5" s="1"/>
  <c r="H203" i="2"/>
  <c r="G203" i="2"/>
  <c r="B204" i="2" s="1"/>
  <c r="G235" i="5" l="1"/>
  <c r="B236" i="5" s="1"/>
  <c r="H235" i="5"/>
  <c r="E204" i="2"/>
  <c r="I204" i="2" s="1"/>
  <c r="C204" i="2"/>
  <c r="C236" i="5" l="1"/>
  <c r="E236" i="5"/>
  <c r="I236" i="5" s="1"/>
  <c r="D236" i="5"/>
  <c r="H236" i="5"/>
  <c r="G236" i="5"/>
  <c r="B237" i="5" s="1"/>
  <c r="D204" i="2"/>
  <c r="G204" i="2" s="1"/>
  <c r="B205" i="2" s="1"/>
  <c r="E205" i="2" s="1"/>
  <c r="I205" i="2" s="1"/>
  <c r="C237" i="5" l="1"/>
  <c r="E237" i="5"/>
  <c r="I237" i="5" s="1"/>
  <c r="H204" i="2"/>
  <c r="C205" i="2"/>
  <c r="D205" i="2" s="1"/>
  <c r="D237" i="5" l="1"/>
  <c r="H205" i="2"/>
  <c r="G205" i="2"/>
  <c r="B206" i="2" s="1"/>
  <c r="E206" i="2" s="1"/>
  <c r="I206" i="2" s="1"/>
  <c r="G237" i="5" l="1"/>
  <c r="B238" i="5" s="1"/>
  <c r="H237" i="5"/>
  <c r="C206" i="2"/>
  <c r="D206" i="2" s="1"/>
  <c r="G206" i="2" s="1"/>
  <c r="B207" i="2" s="1"/>
  <c r="E207" i="2" s="1"/>
  <c r="I207" i="2" s="1"/>
  <c r="C238" i="5" l="1"/>
  <c r="E238" i="5"/>
  <c r="I238" i="5" s="1"/>
  <c r="D238" i="5"/>
  <c r="G238" i="5" s="1"/>
  <c r="B239" i="5" s="1"/>
  <c r="H238" i="5"/>
  <c r="H206" i="2"/>
  <c r="C207" i="2"/>
  <c r="D207" i="2" s="1"/>
  <c r="G207" i="2" s="1"/>
  <c r="B208" i="2" s="1"/>
  <c r="C208" i="2" s="1"/>
  <c r="E239" i="5" l="1"/>
  <c r="I239" i="5" s="1"/>
  <c r="C239" i="5"/>
  <c r="D239" i="5" s="1"/>
  <c r="G239" i="5" s="1"/>
  <c r="B240" i="5" s="1"/>
  <c r="E208" i="2"/>
  <c r="I208" i="2" s="1"/>
  <c r="H207" i="2"/>
  <c r="C240" i="5" l="1"/>
  <c r="E240" i="5"/>
  <c r="I240" i="5" s="1"/>
  <c r="H239" i="5"/>
  <c r="D208" i="2"/>
  <c r="D240" i="5" l="1"/>
  <c r="G208" i="2"/>
  <c r="B209" i="2" s="1"/>
  <c r="H208" i="2"/>
  <c r="G240" i="5" l="1"/>
  <c r="B241" i="5" s="1"/>
  <c r="H240" i="5"/>
  <c r="E209" i="2"/>
  <c r="I209" i="2" s="1"/>
  <c r="C209" i="2"/>
  <c r="E241" i="5" l="1"/>
  <c r="I241" i="5" s="1"/>
  <c r="C241" i="5"/>
  <c r="D241" i="5" s="1"/>
  <c r="D209" i="2"/>
  <c r="G241" i="5" l="1"/>
  <c r="B242" i="5" s="1"/>
  <c r="H241" i="5"/>
  <c r="G209" i="2"/>
  <c r="B210" i="2" s="1"/>
  <c r="H209" i="2"/>
  <c r="C242" i="5" l="1"/>
  <c r="E242" i="5"/>
  <c r="I242" i="5" s="1"/>
  <c r="E210" i="2"/>
  <c r="I210" i="2" s="1"/>
  <c r="C210" i="2"/>
  <c r="D242" i="5" l="1"/>
  <c r="D210" i="2"/>
  <c r="G210" i="2" s="1"/>
  <c r="B211" i="2" s="1"/>
  <c r="E211" i="2" s="1"/>
  <c r="I211" i="2" s="1"/>
  <c r="G242" i="5" l="1"/>
  <c r="B243" i="5" s="1"/>
  <c r="H242" i="5"/>
  <c r="H210" i="2"/>
  <c r="C211" i="2"/>
  <c r="D211" i="2" s="1"/>
  <c r="G211" i="2" s="1"/>
  <c r="B212" i="2" s="1"/>
  <c r="C212" i="2" s="1"/>
  <c r="E243" i="5" l="1"/>
  <c r="I243" i="5" s="1"/>
  <c r="C243" i="5"/>
  <c r="D243" i="5" s="1"/>
  <c r="E212" i="2"/>
  <c r="I212" i="2" s="1"/>
  <c r="H211" i="2"/>
  <c r="G243" i="5" l="1"/>
  <c r="B244" i="5" s="1"/>
  <c r="H243" i="5"/>
  <c r="D212" i="2"/>
  <c r="H212" i="2" s="1"/>
  <c r="G212" i="2"/>
  <c r="B213" i="2" s="1"/>
  <c r="E213" i="2" s="1"/>
  <c r="I213" i="2" s="1"/>
  <c r="C244" i="5" l="1"/>
  <c r="E244" i="5"/>
  <c r="I244" i="5" s="1"/>
  <c r="C213" i="2"/>
  <c r="D213" i="2" s="1"/>
  <c r="H213" i="2" s="1"/>
  <c r="D244" i="5" l="1"/>
  <c r="G213" i="2"/>
  <c r="B214" i="2" s="1"/>
  <c r="E214" i="2" s="1"/>
  <c r="I214" i="2" s="1"/>
  <c r="H244" i="5" l="1"/>
  <c r="G244" i="5"/>
  <c r="B245" i="5" s="1"/>
  <c r="C214" i="2"/>
  <c r="D214" i="2" s="1"/>
  <c r="G214" i="2" s="1"/>
  <c r="B215" i="2" s="1"/>
  <c r="E215" i="2" s="1"/>
  <c r="I215" i="2" s="1"/>
  <c r="E245" i="5" l="1"/>
  <c r="I245" i="5" s="1"/>
  <c r="C245" i="5"/>
  <c r="D245" i="5" s="1"/>
  <c r="G245" i="5" s="1"/>
  <c r="B246" i="5" s="1"/>
  <c r="C215" i="2"/>
  <c r="D215" i="2" s="1"/>
  <c r="G215" i="2" s="1"/>
  <c r="B216" i="2" s="1"/>
  <c r="H214" i="2"/>
  <c r="C246" i="5" l="1"/>
  <c r="D246" i="5" s="1"/>
  <c r="G246" i="5" s="1"/>
  <c r="B247" i="5" s="1"/>
  <c r="E246" i="5"/>
  <c r="I246" i="5" s="1"/>
  <c r="H246" i="5"/>
  <c r="H245" i="5"/>
  <c r="H215" i="2"/>
  <c r="E216" i="2"/>
  <c r="I216" i="2" s="1"/>
  <c r="C216" i="2"/>
  <c r="C247" i="5" l="1"/>
  <c r="E247" i="5"/>
  <c r="I247" i="5" s="1"/>
  <c r="D247" i="5"/>
  <c r="H247" i="5" s="1"/>
  <c r="D216" i="2"/>
  <c r="G247" i="5" l="1"/>
  <c r="B248" i="5" s="1"/>
  <c r="G216" i="2"/>
  <c r="B217" i="2" s="1"/>
  <c r="H216" i="2"/>
  <c r="E248" i="5" l="1"/>
  <c r="I248" i="5" s="1"/>
  <c r="C248" i="5"/>
  <c r="D248" i="5" s="1"/>
  <c r="C217" i="2"/>
  <c r="E217" i="2"/>
  <c r="I217" i="2" s="1"/>
  <c r="G248" i="5" l="1"/>
  <c r="B249" i="5" s="1"/>
  <c r="H248" i="5"/>
  <c r="D217" i="2"/>
  <c r="H217" i="2" s="1"/>
  <c r="G217" i="2"/>
  <c r="B218" i="2" s="1"/>
  <c r="E218" i="2" s="1"/>
  <c r="I218" i="2" s="1"/>
  <c r="C249" i="5" l="1"/>
  <c r="E249" i="5"/>
  <c r="I249" i="5" s="1"/>
  <c r="D249" i="5"/>
  <c r="G249" i="5"/>
  <c r="B250" i="5" s="1"/>
  <c r="H249" i="5"/>
  <c r="C218" i="2"/>
  <c r="D218" i="2" s="1"/>
  <c r="E250" i="5" l="1"/>
  <c r="I250" i="5" s="1"/>
  <c r="C250" i="5"/>
  <c r="D250" i="5" s="1"/>
  <c r="H218" i="2"/>
  <c r="G218" i="2"/>
  <c r="B219" i="2" s="1"/>
  <c r="H250" i="5" l="1"/>
  <c r="G250" i="5"/>
  <c r="B251" i="5" s="1"/>
  <c r="E219" i="2"/>
  <c r="I219" i="2" s="1"/>
  <c r="C219" i="2"/>
  <c r="C251" i="5" l="1"/>
  <c r="E251" i="5"/>
  <c r="I251" i="5" s="1"/>
  <c r="D219" i="2"/>
  <c r="H219" i="2" s="1"/>
  <c r="D251" i="5" l="1"/>
  <c r="G219" i="2"/>
  <c r="B220" i="2" s="1"/>
  <c r="E220" i="2" s="1"/>
  <c r="I220" i="2" s="1"/>
  <c r="G251" i="5" l="1"/>
  <c r="B252" i="5" s="1"/>
  <c r="H251" i="5"/>
  <c r="C220" i="2"/>
  <c r="D220" i="2" s="1"/>
  <c r="E252" i="5" l="1"/>
  <c r="I252" i="5" s="1"/>
  <c r="C252" i="5"/>
  <c r="D252" i="5"/>
  <c r="G252" i="5" s="1"/>
  <c r="B253" i="5" s="1"/>
  <c r="H252" i="5"/>
  <c r="G220" i="2"/>
  <c r="B221" i="2" s="1"/>
  <c r="H220" i="2"/>
  <c r="C253" i="5" l="1"/>
  <c r="E253" i="5"/>
  <c r="I253" i="5" s="1"/>
  <c r="C221" i="2"/>
  <c r="E221" i="2"/>
  <c r="I221" i="2" s="1"/>
  <c r="D253" i="5" l="1"/>
  <c r="D221" i="2"/>
  <c r="H221" i="2" s="1"/>
  <c r="H253" i="5" l="1"/>
  <c r="G253" i="5"/>
  <c r="B254" i="5" s="1"/>
  <c r="G221" i="2"/>
  <c r="B222" i="2" s="1"/>
  <c r="C222" i="2" s="1"/>
  <c r="C254" i="5" l="1"/>
  <c r="E254" i="5"/>
  <c r="I254" i="5"/>
  <c r="D254" i="5"/>
  <c r="H254" i="5" s="1"/>
  <c r="G254" i="5"/>
  <c r="B255" i="5" s="1"/>
  <c r="E222" i="2"/>
  <c r="I222" i="2" s="1"/>
  <c r="E255" i="5" l="1"/>
  <c r="I255" i="5" s="1"/>
  <c r="C255" i="5"/>
  <c r="D222" i="2"/>
  <c r="D255" i="5" l="1"/>
  <c r="H222" i="2"/>
  <c r="G222" i="2"/>
  <c r="B223" i="2" s="1"/>
  <c r="G255" i="5" l="1"/>
  <c r="B256" i="5" s="1"/>
  <c r="H255" i="5"/>
  <c r="C223" i="2"/>
  <c r="E223" i="2"/>
  <c r="I223" i="2" s="1"/>
  <c r="C256" i="5" l="1"/>
  <c r="E256" i="5"/>
  <c r="I256" i="5" s="1"/>
  <c r="D256" i="5"/>
  <c r="G256" i="5" s="1"/>
  <c r="B257" i="5" s="1"/>
  <c r="C257" i="5" s="1"/>
  <c r="D223" i="2"/>
  <c r="E257" i="5" l="1"/>
  <c r="I257" i="5" s="1"/>
  <c r="H256" i="5"/>
  <c r="G223" i="2"/>
  <c r="B224" i="2" s="1"/>
  <c r="H223" i="2"/>
  <c r="D257" i="5" l="1"/>
  <c r="C224" i="2"/>
  <c r="E224" i="2"/>
  <c r="I224" i="2" s="1"/>
  <c r="H257" i="5" l="1"/>
  <c r="G257" i="5"/>
  <c r="B258" i="5" s="1"/>
  <c r="D224" i="2"/>
  <c r="G224" i="2" s="1"/>
  <c r="B225" i="2" s="1"/>
  <c r="E258" i="5" l="1"/>
  <c r="I258" i="5" s="1"/>
  <c r="C258" i="5"/>
  <c r="D258" i="5" s="1"/>
  <c r="H258" i="5" s="1"/>
  <c r="H224" i="2"/>
  <c r="C225" i="2"/>
  <c r="E225" i="2"/>
  <c r="I225" i="2" s="1"/>
  <c r="G258" i="5" l="1"/>
  <c r="B259" i="5" s="1"/>
  <c r="D225" i="2"/>
  <c r="H225" i="2" s="1"/>
  <c r="G225" i="2"/>
  <c r="B226" i="2" s="1"/>
  <c r="E259" i="5" l="1"/>
  <c r="I259" i="5" s="1"/>
  <c r="C259" i="5"/>
  <c r="D259" i="5" s="1"/>
  <c r="G259" i="5" s="1"/>
  <c r="B260" i="5" s="1"/>
  <c r="E226" i="2"/>
  <c r="I226" i="2" s="1"/>
  <c r="C226" i="2"/>
  <c r="E260" i="5" l="1"/>
  <c r="I260" i="5" s="1"/>
  <c r="C260" i="5"/>
  <c r="D260" i="5"/>
  <c r="D226" i="2"/>
  <c r="H259" i="5"/>
  <c r="H226" i="2"/>
  <c r="G226" i="2"/>
  <c r="B227" i="2" s="1"/>
  <c r="E227" i="2" s="1"/>
  <c r="I227" i="2" s="1"/>
  <c r="H260" i="5" l="1"/>
  <c r="G260" i="5"/>
  <c r="B261" i="5" s="1"/>
  <c r="C227" i="2"/>
  <c r="D227" i="2" s="1"/>
  <c r="H227" i="2" s="1"/>
  <c r="C261" i="5" l="1"/>
  <c r="E261" i="5"/>
  <c r="I261" i="5" s="1"/>
  <c r="G227" i="2"/>
  <c r="B228" i="2" s="1"/>
  <c r="C228" i="2" s="1"/>
  <c r="D261" i="5" l="1"/>
  <c r="E228" i="2"/>
  <c r="I228" i="2" s="1"/>
  <c r="H261" i="5" l="1"/>
  <c r="G261" i="5"/>
  <c r="B262" i="5" s="1"/>
  <c r="D228" i="2"/>
  <c r="H228" i="2" s="1"/>
  <c r="C262" i="5" l="1"/>
  <c r="E262" i="5"/>
  <c r="I262" i="5" s="1"/>
  <c r="D262" i="5"/>
  <c r="G262" i="5" s="1"/>
  <c r="B263" i="5" s="1"/>
  <c r="H262" i="5"/>
  <c r="G228" i="2"/>
  <c r="B229" i="2" s="1"/>
  <c r="E229" i="2" s="1"/>
  <c r="I229" i="2" s="1"/>
  <c r="C229" i="2"/>
  <c r="D229" i="2" s="1"/>
  <c r="G229" i="2" s="1"/>
  <c r="B230" i="2" s="1"/>
  <c r="E230" i="2" s="1"/>
  <c r="I230" i="2" s="1"/>
  <c r="C263" i="5" l="1"/>
  <c r="E263" i="5"/>
  <c r="I263" i="5" s="1"/>
  <c r="C230" i="2"/>
  <c r="D230" i="2" s="1"/>
  <c r="G230" i="2" s="1"/>
  <c r="B231" i="2" s="1"/>
  <c r="C231" i="2" s="1"/>
  <c r="H229" i="2"/>
  <c r="D263" i="5" l="1"/>
  <c r="H230" i="2"/>
  <c r="E231" i="2"/>
  <c r="I231" i="2" s="1"/>
  <c r="H263" i="5" l="1"/>
  <c r="G263" i="5"/>
  <c r="B264" i="5" s="1"/>
  <c r="D231" i="2"/>
  <c r="H231" i="2" s="1"/>
  <c r="E264" i="5" l="1"/>
  <c r="I264" i="5" s="1"/>
  <c r="C264" i="5"/>
  <c r="D264" i="5" s="1"/>
  <c r="G231" i="2"/>
  <c r="B232" i="2" s="1"/>
  <c r="C232" i="2" s="1"/>
  <c r="H264" i="5" l="1"/>
  <c r="G264" i="5"/>
  <c r="B265" i="5" s="1"/>
  <c r="E232" i="2"/>
  <c r="I232" i="2" s="1"/>
  <c r="C265" i="5" l="1"/>
  <c r="E265" i="5"/>
  <c r="I265" i="5" s="1"/>
  <c r="D232" i="2"/>
  <c r="H232" i="2" s="1"/>
  <c r="G232" i="2"/>
  <c r="B233" i="2" s="1"/>
  <c r="C233" i="2" s="1"/>
  <c r="D265" i="5" l="1"/>
  <c r="E233" i="2"/>
  <c r="I233" i="2" s="1"/>
  <c r="H265" i="5" l="1"/>
  <c r="G265" i="5"/>
  <c r="B266" i="5" s="1"/>
  <c r="D233" i="2"/>
  <c r="G233" i="2" s="1"/>
  <c r="B234" i="2" s="1"/>
  <c r="C234" i="2" s="1"/>
  <c r="E266" i="5" l="1"/>
  <c r="I266" i="5" s="1"/>
  <c r="C266" i="5"/>
  <c r="D266" i="5" s="1"/>
  <c r="G266" i="5" s="1"/>
  <c r="B267" i="5" s="1"/>
  <c r="E234" i="2"/>
  <c r="I234" i="2" s="1"/>
  <c r="H233" i="2"/>
  <c r="C267" i="5" l="1"/>
  <c r="E267" i="5"/>
  <c r="I267" i="5" s="1"/>
  <c r="D267" i="5"/>
  <c r="H266" i="5"/>
  <c r="D234" i="2"/>
  <c r="G234" i="2" s="1"/>
  <c r="B235" i="2" s="1"/>
  <c r="E235" i="2" s="1"/>
  <c r="I235" i="2" s="1"/>
  <c r="H267" i="5" l="1"/>
  <c r="G267" i="5"/>
  <c r="B268" i="5" s="1"/>
  <c r="H234" i="2"/>
  <c r="C235" i="2"/>
  <c r="D235" i="2" s="1"/>
  <c r="G235" i="2" s="1"/>
  <c r="B236" i="2" s="1"/>
  <c r="E236" i="2" s="1"/>
  <c r="I236" i="2" s="1"/>
  <c r="C268" i="5" l="1"/>
  <c r="E268" i="5"/>
  <c r="I268" i="5" s="1"/>
  <c r="C236" i="2"/>
  <c r="D236" i="2" s="1"/>
  <c r="G236" i="2" s="1"/>
  <c r="B237" i="2" s="1"/>
  <c r="C237" i="2" s="1"/>
  <c r="H235" i="2"/>
  <c r="D268" i="5" l="1"/>
  <c r="H236" i="2"/>
  <c r="E237" i="2"/>
  <c r="I237" i="2" s="1"/>
  <c r="G268" i="5" l="1"/>
  <c r="B269" i="5" s="1"/>
  <c r="H268" i="5"/>
  <c r="D237" i="2"/>
  <c r="G237" i="2" s="1"/>
  <c r="B238" i="2" s="1"/>
  <c r="E238" i="2" s="1"/>
  <c r="I238" i="2" s="1"/>
  <c r="E269" i="5" l="1"/>
  <c r="I269" i="5" s="1"/>
  <c r="C269" i="5"/>
  <c r="D269" i="5"/>
  <c r="G269" i="5" s="1"/>
  <c r="B270" i="5" s="1"/>
  <c r="H237" i="2"/>
  <c r="C238" i="2"/>
  <c r="D238" i="2" s="1"/>
  <c r="E270" i="5" l="1"/>
  <c r="I270" i="5" s="1"/>
  <c r="C270" i="5"/>
  <c r="D270" i="5" s="1"/>
  <c r="G270" i="5" s="1"/>
  <c r="B271" i="5" s="1"/>
  <c r="H269" i="5"/>
  <c r="H238" i="2"/>
  <c r="G238" i="2"/>
  <c r="B239" i="2" s="1"/>
  <c r="C239" i="2" s="1"/>
  <c r="E271" i="5" l="1"/>
  <c r="I271" i="5" s="1"/>
  <c r="C271" i="5"/>
  <c r="D271" i="5" s="1"/>
  <c r="H270" i="5"/>
  <c r="E239" i="2"/>
  <c r="I239" i="2" s="1"/>
  <c r="H271" i="5" l="1"/>
  <c r="G271" i="5"/>
  <c r="B272" i="5" s="1"/>
  <c r="D239" i="2"/>
  <c r="H239" i="2" s="1"/>
  <c r="E272" i="5" l="1"/>
  <c r="I272" i="5" s="1"/>
  <c r="C272" i="5"/>
  <c r="D272" i="5" s="1"/>
  <c r="H272" i="5" s="1"/>
  <c r="G239" i="2"/>
  <c r="B240" i="2" s="1"/>
  <c r="E240" i="2" s="1"/>
  <c r="I240" i="2" s="1"/>
  <c r="C240" i="2" l="1"/>
  <c r="D240" i="2" s="1"/>
  <c r="G240" i="2" s="1"/>
  <c r="B241" i="2" s="1"/>
  <c r="G272" i="5"/>
  <c r="B273" i="5" s="1"/>
  <c r="E241" i="2"/>
  <c r="I241" i="2" s="1"/>
  <c r="C241" i="2"/>
  <c r="H240" i="2"/>
  <c r="E273" i="5" l="1"/>
  <c r="I273" i="5" s="1"/>
  <c r="C273" i="5"/>
  <c r="D273" i="5" s="1"/>
  <c r="D241" i="2"/>
  <c r="G241" i="2" s="1"/>
  <c r="B242" i="2" s="1"/>
  <c r="H241" i="2"/>
  <c r="E242" i="2"/>
  <c r="I242" i="2" s="1"/>
  <c r="C242" i="2"/>
  <c r="H273" i="5" l="1"/>
  <c r="G273" i="5"/>
  <c r="B274" i="5" s="1"/>
  <c r="D242" i="2"/>
  <c r="C274" i="5" l="1"/>
  <c r="E274" i="5"/>
  <c r="D274" i="5" s="1"/>
  <c r="I274" i="5"/>
  <c r="H242" i="2"/>
  <c r="G242" i="2"/>
  <c r="B243" i="2" s="1"/>
  <c r="G274" i="5" l="1"/>
  <c r="B275" i="5" s="1"/>
  <c r="H274" i="5"/>
  <c r="C243" i="2"/>
  <c r="E243" i="2"/>
  <c r="I243" i="2" s="1"/>
  <c r="C275" i="5" l="1"/>
  <c r="I275" i="5"/>
  <c r="E275" i="5"/>
  <c r="D275" i="5" s="1"/>
  <c r="G275" i="5"/>
  <c r="B276" i="5" s="1"/>
  <c r="H275" i="5"/>
  <c r="D243" i="2"/>
  <c r="H243" i="2" s="1"/>
  <c r="E276" i="5" l="1"/>
  <c r="I276" i="5" s="1"/>
  <c r="G276" i="5"/>
  <c r="B277" i="5" s="1"/>
  <c r="C276" i="5"/>
  <c r="D276" i="5" s="1"/>
  <c r="H276" i="5" s="1"/>
  <c r="G243" i="2"/>
  <c r="B244" i="2" s="1"/>
  <c r="E244" i="2" s="1"/>
  <c r="I244" i="2" s="1"/>
  <c r="C244" i="2"/>
  <c r="D244" i="2" l="1"/>
  <c r="H244" i="2" s="1"/>
  <c r="C277" i="5"/>
  <c r="D277" i="5" s="1"/>
  <c r="H277" i="5" s="1"/>
  <c r="E277" i="5"/>
  <c r="I277" i="5" s="1"/>
  <c r="G277" i="5"/>
  <c r="B278" i="5" s="1"/>
  <c r="G244" i="2"/>
  <c r="B245" i="2" s="1"/>
  <c r="E278" i="5" l="1"/>
  <c r="I278" i="5" s="1"/>
  <c r="C278" i="5"/>
  <c r="D278" i="5" s="1"/>
  <c r="C245" i="2"/>
  <c r="E245" i="2"/>
  <c r="I245" i="2" s="1"/>
  <c r="H278" i="5" l="1"/>
  <c r="G278" i="5"/>
  <c r="B279" i="5" s="1"/>
  <c r="D245" i="2"/>
  <c r="G245" i="2" s="1"/>
  <c r="B246" i="2" s="1"/>
  <c r="C279" i="5" l="1"/>
  <c r="D279" i="5"/>
  <c r="H279" i="5" s="1"/>
  <c r="E279" i="5"/>
  <c r="I279" i="5" s="1"/>
  <c r="G279" i="5"/>
  <c r="B280" i="5" s="1"/>
  <c r="C280" i="5" s="1"/>
  <c r="D280" i="5" s="1"/>
  <c r="E280" i="5"/>
  <c r="I280" i="5" s="1"/>
  <c r="H245" i="2"/>
  <c r="C246" i="2"/>
  <c r="E246" i="2"/>
  <c r="I246" i="2" s="1"/>
  <c r="G280" i="5" l="1"/>
  <c r="B281" i="5" s="1"/>
  <c r="H280" i="5"/>
  <c r="D246" i="2"/>
  <c r="G246" i="2" s="1"/>
  <c r="B247" i="2" s="1"/>
  <c r="E281" i="5" l="1"/>
  <c r="I281" i="5" s="1"/>
  <c r="C281" i="5"/>
  <c r="D281" i="5" s="1"/>
  <c r="H281" i="5" s="1"/>
  <c r="H246" i="2"/>
  <c r="E247" i="2"/>
  <c r="I247" i="2" s="1"/>
  <c r="C247" i="2"/>
  <c r="G281" i="5" l="1"/>
  <c r="B282" i="5" s="1"/>
  <c r="D247" i="2"/>
  <c r="H247" i="2" s="1"/>
  <c r="G247" i="2" l="1"/>
  <c r="B248" i="2" s="1"/>
  <c r="E282" i="5"/>
  <c r="I282" i="5" s="1"/>
  <c r="C282" i="5"/>
  <c r="D282" i="5"/>
  <c r="H282" i="5" s="1"/>
  <c r="E248" i="2"/>
  <c r="I248" i="2" s="1"/>
  <c r="C248" i="2"/>
  <c r="G282" i="5" l="1"/>
  <c r="B283" i="5" s="1"/>
  <c r="E283" i="5"/>
  <c r="I283" i="5" s="1"/>
  <c r="C283" i="5"/>
  <c r="D248" i="2"/>
  <c r="G248" i="2" s="1"/>
  <c r="B249" i="2" s="1"/>
  <c r="C249" i="2" s="1"/>
  <c r="D283" i="5" l="1"/>
  <c r="G283" i="5"/>
  <c r="B284" i="5" s="1"/>
  <c r="H283" i="5"/>
  <c r="H248" i="2"/>
  <c r="E249" i="2"/>
  <c r="I249" i="2" s="1"/>
  <c r="E284" i="5" l="1"/>
  <c r="I284" i="5" s="1"/>
  <c r="C284" i="5"/>
  <c r="D249" i="2"/>
  <c r="D284" i="5" l="1"/>
  <c r="H249" i="2"/>
  <c r="G249" i="2"/>
  <c r="B250" i="2" s="1"/>
  <c r="H284" i="5" l="1"/>
  <c r="G284" i="5"/>
  <c r="B285" i="5" s="1"/>
  <c r="C250" i="2"/>
  <c r="E250" i="2"/>
  <c r="I250" i="2" s="1"/>
  <c r="C285" i="5" l="1"/>
  <c r="E285" i="5"/>
  <c r="I285" i="5" s="1"/>
  <c r="D250" i="2"/>
  <c r="G250" i="2" s="1"/>
  <c r="B251" i="2" s="1"/>
  <c r="D285" i="5" l="1"/>
  <c r="H250" i="2"/>
  <c r="C251" i="2"/>
  <c r="E251" i="2"/>
  <c r="I251" i="2" s="1"/>
  <c r="H285" i="5" l="1"/>
  <c r="G285" i="5"/>
  <c r="B286" i="5" s="1"/>
  <c r="D251" i="2"/>
  <c r="H251" i="2" s="1"/>
  <c r="E286" i="5" l="1"/>
  <c r="I286" i="5" s="1"/>
  <c r="C286" i="5"/>
  <c r="D286" i="5" s="1"/>
  <c r="G286" i="5" s="1"/>
  <c r="B287" i="5" s="1"/>
  <c r="G251" i="2"/>
  <c r="B252" i="2" s="1"/>
  <c r="C252" i="2" s="1"/>
  <c r="H286" i="5" l="1"/>
  <c r="C287" i="5"/>
  <c r="D287" i="5" s="1"/>
  <c r="H287" i="5" s="1"/>
  <c r="E287" i="5"/>
  <c r="I287" i="5" s="1"/>
  <c r="E252" i="2"/>
  <c r="I252" i="2" s="1"/>
  <c r="G287" i="5" l="1"/>
  <c r="B288" i="5" s="1"/>
  <c r="D252" i="2"/>
  <c r="C288" i="5" l="1"/>
  <c r="E288" i="5"/>
  <c r="I288" i="5" s="1"/>
  <c r="H252" i="2"/>
  <c r="G252" i="2"/>
  <c r="B253" i="2" s="1"/>
  <c r="D288" i="5" l="1"/>
  <c r="E253" i="2"/>
  <c r="I253" i="2" s="1"/>
  <c r="C253" i="2"/>
  <c r="D253" i="2" l="1"/>
  <c r="H288" i="5"/>
  <c r="G288" i="5"/>
  <c r="B289" i="5" s="1"/>
  <c r="H253" i="2"/>
  <c r="G253" i="2"/>
  <c r="B254" i="2" s="1"/>
  <c r="C289" i="5" l="1"/>
  <c r="D289" i="5" s="1"/>
  <c r="E289" i="5"/>
  <c r="I289" i="5" s="1"/>
  <c r="C254" i="2"/>
  <c r="E254" i="2"/>
  <c r="I254" i="2" s="1"/>
  <c r="H289" i="5" l="1"/>
  <c r="G289" i="5"/>
  <c r="B290" i="5" s="1"/>
  <c r="E290" i="5" s="1"/>
  <c r="I290" i="5" s="1"/>
  <c r="C290" i="5"/>
  <c r="D254" i="2"/>
  <c r="D290" i="5" l="1"/>
  <c r="H290" i="5" s="1"/>
  <c r="G290" i="5"/>
  <c r="B291" i="5" s="1"/>
  <c r="G254" i="2"/>
  <c r="B255" i="2" s="1"/>
  <c r="H254" i="2"/>
  <c r="E291" i="5" l="1"/>
  <c r="I291" i="5" s="1"/>
  <c r="C291" i="5"/>
  <c r="D291" i="5" s="1"/>
  <c r="G291" i="5" s="1"/>
  <c r="B292" i="5" s="1"/>
  <c r="C255" i="2"/>
  <c r="E255" i="2"/>
  <c r="I255" i="2" s="1"/>
  <c r="E292" i="5" l="1"/>
  <c r="I292" i="5" s="1"/>
  <c r="C292" i="5"/>
  <c r="D292" i="5" s="1"/>
  <c r="H291" i="5"/>
  <c r="D255" i="2"/>
  <c r="G255" i="2" s="1"/>
  <c r="B256" i="2" s="1"/>
  <c r="H292" i="5" l="1"/>
  <c r="G292" i="5"/>
  <c r="B293" i="5" s="1"/>
  <c r="H255" i="2"/>
  <c r="E256" i="2"/>
  <c r="I256" i="2" s="1"/>
  <c r="C256" i="2"/>
  <c r="C293" i="5" l="1"/>
  <c r="E293" i="5"/>
  <c r="I293" i="5" s="1"/>
  <c r="D256" i="2"/>
  <c r="G256" i="2" s="1"/>
  <c r="B257" i="2" s="1"/>
  <c r="E257" i="2" s="1"/>
  <c r="I257" i="2" s="1"/>
  <c r="H256" i="2"/>
  <c r="D293" i="5" l="1"/>
  <c r="C257" i="2"/>
  <c r="D257" i="2" s="1"/>
  <c r="G257" i="2" s="1"/>
  <c r="B258" i="2" s="1"/>
  <c r="C258" i="2" s="1"/>
  <c r="H293" i="5" l="1"/>
  <c r="G293" i="5"/>
  <c r="B294" i="5" s="1"/>
  <c r="E258" i="2"/>
  <c r="I258" i="2" s="1"/>
  <c r="H257" i="2"/>
  <c r="E294" i="5" l="1"/>
  <c r="I294" i="5" s="1"/>
  <c r="C294" i="5"/>
  <c r="D294" i="5" s="1"/>
  <c r="H294" i="5" s="1"/>
  <c r="D258" i="2"/>
  <c r="G294" i="5" l="1"/>
  <c r="B295" i="5" s="1"/>
  <c r="C295" i="5" s="1"/>
  <c r="H258" i="2"/>
  <c r="G258" i="2"/>
  <c r="B259" i="2" s="1"/>
  <c r="E295" i="5" l="1"/>
  <c r="I295" i="5" s="1"/>
  <c r="D295" i="5"/>
  <c r="E259" i="2"/>
  <c r="I259" i="2" s="1"/>
  <c r="C259" i="2"/>
  <c r="D259" i="2" s="1"/>
  <c r="G259" i="2" s="1"/>
  <c r="B260" i="2" s="1"/>
  <c r="G295" i="5" l="1"/>
  <c r="B296" i="5" s="1"/>
  <c r="H295" i="5"/>
  <c r="E260" i="2"/>
  <c r="I260" i="2" s="1"/>
  <c r="C260" i="2"/>
  <c r="D260" i="2" s="1"/>
  <c r="G260" i="2" s="1"/>
  <c r="B261" i="2" s="1"/>
  <c r="H259" i="2"/>
  <c r="H260" i="2" l="1"/>
  <c r="C296" i="5"/>
  <c r="E296" i="5"/>
  <c r="I296" i="5" s="1"/>
  <c r="E261" i="2"/>
  <c r="I261" i="2" s="1"/>
  <c r="C261" i="2"/>
  <c r="D261" i="2" s="1"/>
  <c r="D296" i="5" l="1"/>
  <c r="G261" i="2"/>
  <c r="B262" i="2" s="1"/>
  <c r="H261" i="2"/>
  <c r="G296" i="5" l="1"/>
  <c r="B297" i="5" s="1"/>
  <c r="H296" i="5"/>
  <c r="E262" i="2"/>
  <c r="I262" i="2" s="1"/>
  <c r="C262" i="2"/>
  <c r="D262" i="2" s="1"/>
  <c r="E297" i="5" l="1"/>
  <c r="I297" i="5" s="1"/>
  <c r="C297" i="5"/>
  <c r="D297" i="5" s="1"/>
  <c r="H297" i="5" s="1"/>
  <c r="H262" i="2"/>
  <c r="G262" i="2"/>
  <c r="B263" i="2" s="1"/>
  <c r="G297" i="5" l="1"/>
  <c r="B298" i="5" s="1"/>
  <c r="C263" i="2"/>
  <c r="D263" i="2" s="1"/>
  <c r="E263" i="2"/>
  <c r="I263" i="2" s="1"/>
  <c r="E298" i="5" l="1"/>
  <c r="I298" i="5" s="1"/>
  <c r="C298" i="5"/>
  <c r="D298" i="5" s="1"/>
  <c r="G298" i="5" s="1"/>
  <c r="B299" i="5" s="1"/>
  <c r="G263" i="2"/>
  <c r="B264" i="2" s="1"/>
  <c r="E264" i="2" s="1"/>
  <c r="I264" i="2" s="1"/>
  <c r="H263" i="2"/>
  <c r="E299" i="5" l="1"/>
  <c r="I299" i="5" s="1"/>
  <c r="C299" i="5"/>
  <c r="D299" i="5"/>
  <c r="G299" i="5" s="1"/>
  <c r="B300" i="5" s="1"/>
  <c r="H298" i="5"/>
  <c r="C264" i="2"/>
  <c r="D264" i="2" s="1"/>
  <c r="G264" i="2" s="1"/>
  <c r="B265" i="2" s="1"/>
  <c r="H264" i="2" l="1"/>
  <c r="H299" i="5"/>
  <c r="C300" i="5"/>
  <c r="E300" i="5"/>
  <c r="I300" i="5" s="1"/>
  <c r="E265" i="2"/>
  <c r="I265" i="2" s="1"/>
  <c r="C265" i="2"/>
  <c r="D265" i="2" s="1"/>
  <c r="H265" i="2" s="1"/>
  <c r="D300" i="5" l="1"/>
  <c r="G265" i="2"/>
  <c r="B266" i="2" s="1"/>
  <c r="G300" i="5" l="1"/>
  <c r="B301" i="5" s="1"/>
  <c r="H300" i="5"/>
  <c r="C266" i="2"/>
  <c r="E266" i="2"/>
  <c r="I266" i="2" s="1"/>
  <c r="C301" i="5" l="1"/>
  <c r="E301" i="5"/>
  <c r="I301" i="5" s="1"/>
  <c r="D266" i="2"/>
  <c r="D301" i="5" l="1"/>
  <c r="H301" i="5"/>
  <c r="G301" i="5"/>
  <c r="B302" i="5" s="1"/>
  <c r="H266" i="2"/>
  <c r="G266" i="2"/>
  <c r="B267" i="2" s="1"/>
  <c r="C302" i="5" l="1"/>
  <c r="E302" i="5"/>
  <c r="I302" i="5" s="1"/>
  <c r="E267" i="2"/>
  <c r="I267" i="2" s="1"/>
  <c r="C267" i="2"/>
  <c r="D267" i="2" s="1"/>
  <c r="H267" i="2" s="1"/>
  <c r="D302" i="5" l="1"/>
  <c r="G302" i="5"/>
  <c r="B303" i="5" s="1"/>
  <c r="H302" i="5"/>
  <c r="G267" i="2"/>
  <c r="B268" i="2" s="1"/>
  <c r="E303" i="5" l="1"/>
  <c r="I303" i="5" s="1"/>
  <c r="C303" i="5"/>
  <c r="C268" i="2"/>
  <c r="D268" i="2" s="1"/>
  <c r="E268" i="2"/>
  <c r="I268" i="2" s="1"/>
  <c r="D303" i="5" l="1"/>
  <c r="H303" i="5" s="1"/>
  <c r="G303" i="5"/>
  <c r="B304" i="5" s="1"/>
  <c r="H268" i="2"/>
  <c r="G268" i="2"/>
  <c r="B269" i="2" s="1"/>
  <c r="C304" i="5" l="1"/>
  <c r="E304" i="5"/>
  <c r="I304" i="5" s="1"/>
  <c r="D304" i="5"/>
  <c r="H304" i="5" s="1"/>
  <c r="C269" i="2"/>
  <c r="E269" i="2"/>
  <c r="I269" i="2" s="1"/>
  <c r="G304" i="5" l="1"/>
  <c r="B305" i="5" s="1"/>
  <c r="D269" i="2"/>
  <c r="C305" i="5" l="1"/>
  <c r="E305" i="5"/>
  <c r="I305" i="5" s="1"/>
  <c r="G269" i="2"/>
  <c r="B270" i="2" s="1"/>
  <c r="H269" i="2"/>
  <c r="D305" i="5" l="1"/>
  <c r="E270" i="2"/>
  <c r="I270" i="2" s="1"/>
  <c r="C270" i="2"/>
  <c r="D270" i="2" s="1"/>
  <c r="G270" i="2" s="1"/>
  <c r="B271" i="2" s="1"/>
  <c r="G305" i="5" l="1"/>
  <c r="B306" i="5" s="1"/>
  <c r="H305" i="5"/>
  <c r="E271" i="2"/>
  <c r="I271" i="2" s="1"/>
  <c r="C271" i="2"/>
  <c r="D271" i="2" s="1"/>
  <c r="H270" i="2"/>
  <c r="E306" i="5" l="1"/>
  <c r="I306" i="5" s="1"/>
  <c r="C306" i="5"/>
  <c r="D306" i="5" s="1"/>
  <c r="G271" i="2"/>
  <c r="B272" i="2" s="1"/>
  <c r="H271" i="2"/>
  <c r="G306" i="5" l="1"/>
  <c r="B307" i="5" s="1"/>
  <c r="H306" i="5"/>
  <c r="E272" i="2"/>
  <c r="I272" i="2" s="1"/>
  <c r="C272" i="2"/>
  <c r="D272" i="2" l="1"/>
  <c r="G272" i="2" s="1"/>
  <c r="B273" i="2" s="1"/>
  <c r="C273" i="2" s="1"/>
  <c r="C307" i="5"/>
  <c r="E307" i="5"/>
  <c r="I307" i="5" s="1"/>
  <c r="H272" i="2"/>
  <c r="E273" i="2"/>
  <c r="I273" i="2" s="1"/>
  <c r="D307" i="5" l="1"/>
  <c r="D273" i="2"/>
  <c r="G273" i="2" s="1"/>
  <c r="B274" i="2" s="1"/>
  <c r="C274" i="2" s="1"/>
  <c r="H307" i="5" l="1"/>
  <c r="G307" i="5"/>
  <c r="B308" i="5" s="1"/>
  <c r="E274" i="2"/>
  <c r="I274" i="2" s="1"/>
  <c r="H273" i="2"/>
  <c r="C308" i="5" l="1"/>
  <c r="D308" i="5" s="1"/>
  <c r="H308" i="5" s="1"/>
  <c r="E308" i="5"/>
  <c r="I308" i="5" s="1"/>
  <c r="G308" i="5"/>
  <c r="B309" i="5" s="1"/>
  <c r="D274" i="2"/>
  <c r="H274" i="2" s="1"/>
  <c r="G274" i="2"/>
  <c r="B275" i="2" s="1"/>
  <c r="E275" i="2" s="1"/>
  <c r="I275" i="2" s="1"/>
  <c r="E309" i="5" l="1"/>
  <c r="I309" i="5" s="1"/>
  <c r="C309" i="5"/>
  <c r="D309" i="5" s="1"/>
  <c r="G309" i="5" s="1"/>
  <c r="B310" i="5" s="1"/>
  <c r="C275" i="2"/>
  <c r="D275" i="2" s="1"/>
  <c r="E310" i="5" l="1"/>
  <c r="I310" i="5" s="1"/>
  <c r="C310" i="5"/>
  <c r="D310" i="5" s="1"/>
  <c r="H309" i="5"/>
  <c r="G275" i="2"/>
  <c r="B276" i="2" s="1"/>
  <c r="H275" i="2"/>
  <c r="G310" i="5" l="1"/>
  <c r="B311" i="5" s="1"/>
  <c r="C311" i="5" s="1"/>
  <c r="D311" i="5" s="1"/>
  <c r="G311" i="5" s="1"/>
  <c r="B312" i="5" s="1"/>
  <c r="H310" i="5"/>
  <c r="E311" i="5"/>
  <c r="I311" i="5" s="1"/>
  <c r="E276" i="2"/>
  <c r="I276" i="2" s="1"/>
  <c r="C276" i="2"/>
  <c r="D276" i="2" s="1"/>
  <c r="H276" i="2" s="1"/>
  <c r="E312" i="5" l="1"/>
  <c r="I312" i="5" s="1"/>
  <c r="C312" i="5"/>
  <c r="D312" i="5" s="1"/>
  <c r="G312" i="5" s="1"/>
  <c r="B313" i="5" s="1"/>
  <c r="H311" i="5"/>
  <c r="G276" i="2"/>
  <c r="B277" i="2" s="1"/>
  <c r="H312" i="5" l="1"/>
  <c r="C313" i="5"/>
  <c r="D313" i="5" s="1"/>
  <c r="E313" i="5"/>
  <c r="I313" i="5" s="1"/>
  <c r="C277" i="2"/>
  <c r="E277" i="2"/>
  <c r="I277" i="2" s="1"/>
  <c r="G313" i="5" l="1"/>
  <c r="B314" i="5" s="1"/>
  <c r="H313" i="5"/>
  <c r="D277" i="2"/>
  <c r="H277" i="2" s="1"/>
  <c r="C314" i="5" l="1"/>
  <c r="E314" i="5"/>
  <c r="I314" i="5" s="1"/>
  <c r="G277" i="2"/>
  <c r="B278" i="2" s="1"/>
  <c r="C278" i="2" s="1"/>
  <c r="D314" i="5" l="1"/>
  <c r="E278" i="2"/>
  <c r="I278" i="2" s="1"/>
  <c r="G314" i="5" l="1"/>
  <c r="B315" i="5" s="1"/>
  <c r="H314" i="5"/>
  <c r="D278" i="2"/>
  <c r="C315" i="5" l="1"/>
  <c r="E315" i="5"/>
  <c r="I315" i="5" s="1"/>
  <c r="G278" i="2"/>
  <c r="B279" i="2" s="1"/>
  <c r="H278" i="2"/>
  <c r="D315" i="5" l="1"/>
  <c r="C279" i="2"/>
  <c r="E279" i="2"/>
  <c r="I279" i="2" s="1"/>
  <c r="H315" i="5" l="1"/>
  <c r="G315" i="5"/>
  <c r="B316" i="5" s="1"/>
  <c r="D279" i="2"/>
  <c r="G279" i="2" s="1"/>
  <c r="B280" i="2" s="1"/>
  <c r="E280" i="2" s="1"/>
  <c r="I280" i="2" s="1"/>
  <c r="C316" i="5" l="1"/>
  <c r="D316" i="5" s="1"/>
  <c r="H316" i="5" s="1"/>
  <c r="E316" i="5"/>
  <c r="I316" i="5" s="1"/>
  <c r="G316" i="5"/>
  <c r="B317" i="5" s="1"/>
  <c r="C317" i="5" s="1"/>
  <c r="C280" i="2"/>
  <c r="D280" i="2" s="1"/>
  <c r="G280" i="2" s="1"/>
  <c r="B281" i="2" s="1"/>
  <c r="E281" i="2" s="1"/>
  <c r="I281" i="2" s="1"/>
  <c r="H279" i="2"/>
  <c r="E317" i="5" l="1"/>
  <c r="I317" i="5" s="1"/>
  <c r="C281" i="2"/>
  <c r="D281" i="2" s="1"/>
  <c r="G281" i="2" s="1"/>
  <c r="B282" i="2" s="1"/>
  <c r="C282" i="2" s="1"/>
  <c r="H280" i="2"/>
  <c r="D317" i="5" l="1"/>
  <c r="H281" i="2"/>
  <c r="E282" i="2"/>
  <c r="I282" i="2" s="1"/>
  <c r="G317" i="5" l="1"/>
  <c r="B318" i="5" s="1"/>
  <c r="H317" i="5"/>
  <c r="D282" i="2"/>
  <c r="H282" i="2" s="1"/>
  <c r="C318" i="5" l="1"/>
  <c r="E318" i="5"/>
  <c r="I318" i="5" s="1"/>
  <c r="G282" i="2"/>
  <c r="B283" i="2" s="1"/>
  <c r="E283" i="2" s="1"/>
  <c r="I283" i="2" s="1"/>
  <c r="D318" i="5" l="1"/>
  <c r="C283" i="2"/>
  <c r="D283" i="2" s="1"/>
  <c r="H283" i="2" s="1"/>
  <c r="G318" i="5" l="1"/>
  <c r="B319" i="5" s="1"/>
  <c r="H318" i="5"/>
  <c r="G283" i="2"/>
  <c r="B284" i="2" s="1"/>
  <c r="C284" i="2" s="1"/>
  <c r="E319" i="5" l="1"/>
  <c r="I319" i="5" s="1"/>
  <c r="C319" i="5"/>
  <c r="D319" i="5"/>
  <c r="H319" i="5" s="1"/>
  <c r="E284" i="2"/>
  <c r="I284" i="2" s="1"/>
  <c r="G319" i="5" l="1"/>
  <c r="B320" i="5" s="1"/>
  <c r="C320" i="5" s="1"/>
  <c r="E320" i="5"/>
  <c r="I320" i="5" s="1"/>
  <c r="D284" i="2"/>
  <c r="H284" i="2" s="1"/>
  <c r="G284" i="2"/>
  <c r="B285" i="2" s="1"/>
  <c r="D320" i="5" l="1"/>
  <c r="C285" i="2"/>
  <c r="E285" i="2"/>
  <c r="I285" i="2" s="1"/>
  <c r="G320" i="5" l="1"/>
  <c r="B321" i="5" s="1"/>
  <c r="H320" i="5"/>
  <c r="D285" i="2"/>
  <c r="H285" i="2" s="1"/>
  <c r="E321" i="5" l="1"/>
  <c r="I321" i="5" s="1"/>
  <c r="C321" i="5"/>
  <c r="G285" i="2"/>
  <c r="B286" i="2" s="1"/>
  <c r="E286" i="2" s="1"/>
  <c r="I286" i="2" s="1"/>
  <c r="D321" i="5" l="1"/>
  <c r="G321" i="5" s="1"/>
  <c r="B322" i="5" s="1"/>
  <c r="C322" i="5" s="1"/>
  <c r="D322" i="5" s="1"/>
  <c r="G322" i="5" s="1"/>
  <c r="B323" i="5" s="1"/>
  <c r="E322" i="5"/>
  <c r="I322" i="5" s="1"/>
  <c r="C286" i="2"/>
  <c r="D286" i="2" s="1"/>
  <c r="G286" i="2" s="1"/>
  <c r="B287" i="2" s="1"/>
  <c r="C287" i="2" s="1"/>
  <c r="H321" i="5" l="1"/>
  <c r="H322" i="5" s="1"/>
  <c r="C323" i="5"/>
  <c r="E323" i="5"/>
  <c r="I323" i="5" s="1"/>
  <c r="H286" i="2"/>
  <c r="E287" i="2"/>
  <c r="I287" i="2" s="1"/>
  <c r="D323" i="5" l="1"/>
  <c r="D287" i="2"/>
  <c r="G287" i="2" s="1"/>
  <c r="B288" i="2" s="1"/>
  <c r="E288" i="2" s="1"/>
  <c r="I288" i="2" s="1"/>
  <c r="H323" i="5" l="1"/>
  <c r="G323" i="5"/>
  <c r="B324" i="5" s="1"/>
  <c r="H287" i="2"/>
  <c r="C288" i="2"/>
  <c r="D288" i="2" s="1"/>
  <c r="G288" i="2" s="1"/>
  <c r="B289" i="2" s="1"/>
  <c r="E289" i="2" s="1"/>
  <c r="I289" i="2" s="1"/>
  <c r="E324" i="5" l="1"/>
  <c r="I324" i="5" s="1"/>
  <c r="C324" i="5"/>
  <c r="C289" i="2"/>
  <c r="D289" i="2" s="1"/>
  <c r="G289" i="2" s="1"/>
  <c r="B290" i="2" s="1"/>
  <c r="C290" i="2" s="1"/>
  <c r="H288" i="2"/>
  <c r="D324" i="5" l="1"/>
  <c r="H289" i="2"/>
  <c r="E290" i="2"/>
  <c r="I290" i="2" s="1"/>
  <c r="G324" i="5" l="1"/>
  <c r="B325" i="5" s="1"/>
  <c r="H324" i="5"/>
  <c r="D290" i="2"/>
  <c r="E325" i="5" l="1"/>
  <c r="I325" i="5" s="1"/>
  <c r="C325" i="5"/>
  <c r="G290" i="2"/>
  <c r="B291" i="2" s="1"/>
  <c r="H290" i="2"/>
  <c r="D325" i="5" l="1"/>
  <c r="E291" i="2"/>
  <c r="I291" i="2" s="1"/>
  <c r="C291" i="2"/>
  <c r="G325" i="5" l="1"/>
  <c r="B326" i="5" s="1"/>
  <c r="H325" i="5"/>
  <c r="D291" i="2"/>
  <c r="C326" i="5" l="1"/>
  <c r="D326" i="5" s="1"/>
  <c r="H326" i="5" s="1"/>
  <c r="E326" i="5"/>
  <c r="I326" i="5" s="1"/>
  <c r="G326" i="5"/>
  <c r="B327" i="5" s="1"/>
  <c r="G291" i="2"/>
  <c r="B292" i="2" s="1"/>
  <c r="H291" i="2"/>
  <c r="C327" i="5" l="1"/>
  <c r="D327" i="5" s="1"/>
  <c r="G327" i="5" s="1"/>
  <c r="B328" i="5" s="1"/>
  <c r="E327" i="5"/>
  <c r="I327" i="5" s="1"/>
  <c r="H327" i="5"/>
  <c r="C292" i="2"/>
  <c r="E292" i="2"/>
  <c r="I292" i="2" s="1"/>
  <c r="C328" i="5" l="1"/>
  <c r="D328" i="5" s="1"/>
  <c r="H328" i="5" s="1"/>
  <c r="E328" i="5"/>
  <c r="I328" i="5" s="1"/>
  <c r="G328" i="5"/>
  <c r="B329" i="5" s="1"/>
  <c r="D292" i="2"/>
  <c r="H292" i="2" s="1"/>
  <c r="E329" i="5" l="1"/>
  <c r="I329" i="5" s="1"/>
  <c r="C329" i="5"/>
  <c r="D329" i="5" s="1"/>
  <c r="H329" i="5" s="1"/>
  <c r="G329" i="5"/>
  <c r="B330" i="5" s="1"/>
  <c r="G292" i="2"/>
  <c r="B293" i="2" s="1"/>
  <c r="E293" i="2" s="1"/>
  <c r="I293" i="2" s="1"/>
  <c r="C330" i="5" l="1"/>
  <c r="D330" i="5" s="1"/>
  <c r="E330" i="5"/>
  <c r="I330" i="5" s="1"/>
  <c r="C293" i="2"/>
  <c r="D293" i="2" s="1"/>
  <c r="H293" i="2" s="1"/>
  <c r="G330" i="5" l="1"/>
  <c r="B331" i="5" s="1"/>
  <c r="H330" i="5"/>
  <c r="G293" i="2"/>
  <c r="B294" i="2" s="1"/>
  <c r="E294" i="2" s="1"/>
  <c r="I294" i="2" s="1"/>
  <c r="E331" i="5" l="1"/>
  <c r="I331" i="5" s="1"/>
  <c r="H331" i="5"/>
  <c r="C331" i="5"/>
  <c r="D331" i="5" s="1"/>
  <c r="G331" i="5" s="1"/>
  <c r="B332" i="5" s="1"/>
  <c r="C294" i="2"/>
  <c r="D294" i="2" s="1"/>
  <c r="G294" i="2" s="1"/>
  <c r="B295" i="2" s="1"/>
  <c r="E295" i="2" s="1"/>
  <c r="I295" i="2" s="1"/>
  <c r="E332" i="5" l="1"/>
  <c r="I332" i="5" s="1"/>
  <c r="C332" i="5"/>
  <c r="D332" i="5" s="1"/>
  <c r="G332" i="5" s="1"/>
  <c r="B333" i="5" s="1"/>
  <c r="H332" i="5"/>
  <c r="H294" i="2"/>
  <c r="C295" i="2"/>
  <c r="D295" i="2" s="1"/>
  <c r="G295" i="2" s="1"/>
  <c r="B296" i="2" s="1"/>
  <c r="C296" i="2" s="1"/>
  <c r="C333" i="5" l="1"/>
  <c r="E333" i="5"/>
  <c r="I333" i="5" s="1"/>
  <c r="E296" i="2"/>
  <c r="I296" i="2" s="1"/>
  <c r="H295" i="2"/>
  <c r="D333" i="5" l="1"/>
  <c r="D296" i="2"/>
  <c r="G296" i="2" s="1"/>
  <c r="B297" i="2" s="1"/>
  <c r="G333" i="5" l="1"/>
  <c r="B334" i="5" s="1"/>
  <c r="H333" i="5"/>
  <c r="C297" i="2"/>
  <c r="E297" i="2"/>
  <c r="I297" i="2" s="1"/>
  <c r="H296" i="2"/>
  <c r="C334" i="5" l="1"/>
  <c r="E334" i="5"/>
  <c r="I334" i="5" s="1"/>
  <c r="D334" i="5"/>
  <c r="H334" i="5" s="1"/>
  <c r="D297" i="2"/>
  <c r="G297" i="2" s="1"/>
  <c r="B298" i="2" s="1"/>
  <c r="G334" i="5" l="1"/>
  <c r="B335" i="5" s="1"/>
  <c r="E298" i="2"/>
  <c r="I298" i="2" s="1"/>
  <c r="C298" i="2"/>
  <c r="D298" i="2" s="1"/>
  <c r="G298" i="2" s="1"/>
  <c r="B299" i="2" s="1"/>
  <c r="H297" i="2"/>
  <c r="E335" i="5" l="1"/>
  <c r="I335" i="5" s="1"/>
  <c r="C335" i="5"/>
  <c r="D335" i="5" s="1"/>
  <c r="H298" i="2"/>
  <c r="E299" i="2"/>
  <c r="I299" i="2" s="1"/>
  <c r="C299" i="2"/>
  <c r="G335" i="5" l="1"/>
  <c r="B336" i="5" s="1"/>
  <c r="H335" i="5"/>
  <c r="D299" i="2"/>
  <c r="H299" i="2" s="1"/>
  <c r="G299" i="2"/>
  <c r="B300" i="2" s="1"/>
  <c r="C336" i="5" l="1"/>
  <c r="D336" i="5" s="1"/>
  <c r="G336" i="5" s="1"/>
  <c r="B337" i="5" s="1"/>
  <c r="E336" i="5"/>
  <c r="I336" i="5" s="1"/>
  <c r="H336" i="5"/>
  <c r="E300" i="2"/>
  <c r="I300" i="2" s="1"/>
  <c r="C300" i="2"/>
  <c r="D300" i="2" s="1"/>
  <c r="H300" i="2" s="1"/>
  <c r="C337" i="5" l="1"/>
  <c r="E337" i="5"/>
  <c r="I337" i="5" s="1"/>
  <c r="G300" i="2"/>
  <c r="B301" i="2" s="1"/>
  <c r="D337" i="5" l="1"/>
  <c r="E301" i="2"/>
  <c r="I301" i="2" s="1"/>
  <c r="C301" i="2"/>
  <c r="D301" i="2" s="1"/>
  <c r="H301" i="2" s="1"/>
  <c r="H337" i="5" l="1"/>
  <c r="G337" i="5"/>
  <c r="B338" i="5" s="1"/>
  <c r="G301" i="2"/>
  <c r="B302" i="2" s="1"/>
  <c r="C338" i="5" l="1"/>
  <c r="E338" i="5"/>
  <c r="I338" i="5" s="1"/>
  <c r="C302" i="2"/>
  <c r="E302" i="2"/>
  <c r="I302" i="2" s="1"/>
  <c r="D338" i="5" l="1"/>
  <c r="D302" i="2"/>
  <c r="H302" i="2" s="1"/>
  <c r="G338" i="5" l="1"/>
  <c r="B339" i="5" s="1"/>
  <c r="H338" i="5"/>
  <c r="G302" i="2"/>
  <c r="B303" i="2" s="1"/>
  <c r="C303" i="2" s="1"/>
  <c r="C339" i="5" l="1"/>
  <c r="E339" i="5"/>
  <c r="I339" i="5" s="1"/>
  <c r="D339" i="5"/>
  <c r="H339" i="5"/>
  <c r="G339" i="5"/>
  <c r="B340" i="5" s="1"/>
  <c r="E303" i="2"/>
  <c r="I303" i="2" s="1"/>
  <c r="E340" i="5" l="1"/>
  <c r="I340" i="5" s="1"/>
  <c r="C340" i="5"/>
  <c r="D340" i="5"/>
  <c r="H340" i="5" s="1"/>
  <c r="D303" i="2"/>
  <c r="H303" i="2" s="1"/>
  <c r="G340" i="5" l="1"/>
  <c r="B341" i="5" s="1"/>
  <c r="G303" i="2"/>
  <c r="B304" i="2" s="1"/>
  <c r="E304" i="2" s="1"/>
  <c r="I304" i="2" s="1"/>
  <c r="C304" i="2"/>
  <c r="C341" i="5" l="1"/>
  <c r="E341" i="5"/>
  <c r="I341" i="5" s="1"/>
  <c r="D304" i="2"/>
  <c r="G304" i="2" s="1"/>
  <c r="B305" i="2" s="1"/>
  <c r="E305" i="2" s="1"/>
  <c r="I305" i="2" s="1"/>
  <c r="D341" i="5" l="1"/>
  <c r="C305" i="2"/>
  <c r="D305" i="2" s="1"/>
  <c r="H304" i="2"/>
  <c r="G341" i="5" l="1"/>
  <c r="B342" i="5" s="1"/>
  <c r="H341" i="5"/>
  <c r="G305" i="2"/>
  <c r="B306" i="2" s="1"/>
  <c r="H305" i="2"/>
  <c r="C342" i="5" l="1"/>
  <c r="E342" i="5"/>
  <c r="I342" i="5" s="1"/>
  <c r="C306" i="2"/>
  <c r="E306" i="2"/>
  <c r="I306" i="2" s="1"/>
  <c r="D342" i="5" l="1"/>
  <c r="D306" i="2"/>
  <c r="G342" i="5" l="1"/>
  <c r="B343" i="5" s="1"/>
  <c r="H342" i="5"/>
  <c r="G306" i="2"/>
  <c r="B307" i="2" s="1"/>
  <c r="H306" i="2"/>
  <c r="C343" i="5" l="1"/>
  <c r="D343" i="5" s="1"/>
  <c r="G343" i="5" s="1"/>
  <c r="B344" i="5" s="1"/>
  <c r="E343" i="5"/>
  <c r="I343" i="5" s="1"/>
  <c r="E307" i="2"/>
  <c r="I307" i="2" s="1"/>
  <c r="C307" i="2"/>
  <c r="C344" i="5" l="1"/>
  <c r="E344" i="5"/>
  <c r="I344" i="5" s="1"/>
  <c r="D344" i="5"/>
  <c r="G344" i="5"/>
  <c r="B345" i="5" s="1"/>
  <c r="H343" i="5"/>
  <c r="H344" i="5" s="1"/>
  <c r="D307" i="2"/>
  <c r="H307" i="2" s="1"/>
  <c r="G307" i="2"/>
  <c r="B308" i="2" s="1"/>
  <c r="C345" i="5" l="1"/>
  <c r="E345" i="5"/>
  <c r="I345" i="5" s="1"/>
  <c r="C308" i="2"/>
  <c r="E308" i="2"/>
  <c r="I308" i="2" s="1"/>
  <c r="D345" i="5" l="1"/>
  <c r="D308" i="2"/>
  <c r="H308" i="2" s="1"/>
  <c r="H345" i="5" l="1"/>
  <c r="G345" i="5"/>
  <c r="B346" i="5" s="1"/>
  <c r="G308" i="2"/>
  <c r="B309" i="2" s="1"/>
  <c r="C309" i="2" s="1"/>
  <c r="E346" i="5" l="1"/>
  <c r="I346" i="5" s="1"/>
  <c r="C346" i="5"/>
  <c r="D346" i="5" s="1"/>
  <c r="H346" i="5" s="1"/>
  <c r="G346" i="5"/>
  <c r="B347" i="5" s="1"/>
  <c r="E309" i="2"/>
  <c r="I309" i="2" s="1"/>
  <c r="E347" i="5" l="1"/>
  <c r="I347" i="5"/>
  <c r="C347" i="5"/>
  <c r="D347" i="5" s="1"/>
  <c r="H347" i="5"/>
  <c r="G347" i="5"/>
  <c r="B348" i="5" s="1"/>
  <c r="D309" i="2"/>
  <c r="C348" i="5" l="1"/>
  <c r="E348" i="5"/>
  <c r="I348" i="5" s="1"/>
  <c r="H309" i="2"/>
  <c r="G309" i="2"/>
  <c r="B310" i="2" s="1"/>
  <c r="D348" i="5" l="1"/>
  <c r="E310" i="2"/>
  <c r="I310" i="2" s="1"/>
  <c r="C310" i="2"/>
  <c r="D310" i="2" s="1"/>
  <c r="G310" i="2" s="1"/>
  <c r="B311" i="2" s="1"/>
  <c r="H348" i="5" l="1"/>
  <c r="G348" i="5"/>
  <c r="B349" i="5" s="1"/>
  <c r="H310" i="2"/>
  <c r="E311" i="2"/>
  <c r="I311" i="2" s="1"/>
  <c r="C311" i="2"/>
  <c r="C349" i="5" l="1"/>
  <c r="D349" i="5" s="1"/>
  <c r="E349" i="5"/>
  <c r="I349" i="5" s="1"/>
  <c r="D311" i="2"/>
  <c r="G311" i="2" s="1"/>
  <c r="B312" i="2" s="1"/>
  <c r="E312" i="2" s="1"/>
  <c r="I312" i="2" s="1"/>
  <c r="H349" i="5" l="1"/>
  <c r="G349" i="5"/>
  <c r="B350" i="5" s="1"/>
  <c r="H311" i="2"/>
  <c r="C312" i="2"/>
  <c r="D312" i="2" s="1"/>
  <c r="E350" i="5" l="1"/>
  <c r="I350" i="5" s="1"/>
  <c r="C350" i="5"/>
  <c r="D350" i="5" s="1"/>
  <c r="G350" i="5" s="1"/>
  <c r="B351" i="5" s="1"/>
  <c r="H312" i="2"/>
  <c r="G312" i="2"/>
  <c r="B313" i="2" s="1"/>
  <c r="C351" i="5" l="1"/>
  <c r="E351" i="5"/>
  <c r="I351" i="5" s="1"/>
  <c r="G351" i="5"/>
  <c r="B352" i="5" s="1"/>
  <c r="D351" i="5"/>
  <c r="H351" i="5"/>
  <c r="H350" i="5"/>
  <c r="C313" i="2"/>
  <c r="E313" i="2"/>
  <c r="I313" i="2" s="1"/>
  <c r="C352" i="5" l="1"/>
  <c r="E352" i="5"/>
  <c r="I352" i="5" s="1"/>
  <c r="D313" i="2"/>
  <c r="G313" i="2" s="1"/>
  <c r="B314" i="2" s="1"/>
  <c r="C314" i="2" s="1"/>
  <c r="D352" i="5" l="1"/>
  <c r="H313" i="2"/>
  <c r="E314" i="2"/>
  <c r="I314" i="2" s="1"/>
  <c r="H352" i="5" l="1"/>
  <c r="G352" i="5"/>
  <c r="B353" i="5" s="1"/>
  <c r="D314" i="2"/>
  <c r="E353" i="5" l="1"/>
  <c r="I353" i="5" s="1"/>
  <c r="C353" i="5"/>
  <c r="D353" i="5" s="1"/>
  <c r="H353" i="5" s="1"/>
  <c r="G353" i="5"/>
  <c r="B354" i="5" s="1"/>
  <c r="H314" i="2"/>
  <c r="G314" i="2"/>
  <c r="B315" i="2" s="1"/>
  <c r="C354" i="5" l="1"/>
  <c r="E354" i="5"/>
  <c r="I354" i="5" s="1"/>
  <c r="C315" i="2"/>
  <c r="E315" i="2"/>
  <c r="I315" i="2" s="1"/>
  <c r="D354" i="5" l="1"/>
  <c r="D315" i="2"/>
  <c r="G315" i="2" s="1"/>
  <c r="B316" i="2" s="1"/>
  <c r="C316" i="2" s="1"/>
  <c r="H354" i="5" l="1"/>
  <c r="G354" i="5"/>
  <c r="B355" i="5" s="1"/>
  <c r="H315" i="2"/>
  <c r="E316" i="2"/>
  <c r="I316" i="2" s="1"/>
  <c r="E355" i="5" l="1"/>
  <c r="I355" i="5" s="1"/>
  <c r="C355" i="5"/>
  <c r="D355" i="5" s="1"/>
  <c r="G355" i="5" s="1"/>
  <c r="B356" i="5" s="1"/>
  <c r="D316" i="2"/>
  <c r="H316" i="2" s="1"/>
  <c r="E356" i="5" l="1"/>
  <c r="I356" i="5" s="1"/>
  <c r="C356" i="5"/>
  <c r="D356" i="5" s="1"/>
  <c r="G356" i="5" s="1"/>
  <c r="B357" i="5" s="1"/>
  <c r="G316" i="2"/>
  <c r="B317" i="2" s="1"/>
  <c r="E317" i="2" s="1"/>
  <c r="I317" i="2" s="1"/>
  <c r="H355" i="5"/>
  <c r="H356" i="5" s="1"/>
  <c r="C317" i="2" l="1"/>
  <c r="C357" i="5"/>
  <c r="E357" i="5"/>
  <c r="I357" i="5" s="1"/>
  <c r="D317" i="2"/>
  <c r="D357" i="5" l="1"/>
  <c r="H317" i="2"/>
  <c r="G317" i="2"/>
  <c r="B318" i="2" s="1"/>
  <c r="H357" i="5" l="1"/>
  <c r="G357" i="5"/>
  <c r="B358" i="5" s="1"/>
  <c r="C318" i="2"/>
  <c r="E318" i="2"/>
  <c r="I318" i="2" s="1"/>
  <c r="C358" i="5" l="1"/>
  <c r="D358" i="5" s="1"/>
  <c r="G358" i="5" s="1"/>
  <c r="B359" i="5" s="1"/>
  <c r="E358" i="5"/>
  <c r="I358" i="5" s="1"/>
  <c r="H358" i="5"/>
  <c r="D318" i="2"/>
  <c r="G318" i="2" s="1"/>
  <c r="B319" i="2" s="1"/>
  <c r="C319" i="2" s="1"/>
  <c r="E359" i="5" l="1"/>
  <c r="I359" i="5" s="1"/>
  <c r="C359" i="5"/>
  <c r="D359" i="5" s="1"/>
  <c r="G359" i="5" s="1"/>
  <c r="B360" i="5" s="1"/>
  <c r="H359" i="5"/>
  <c r="E319" i="2"/>
  <c r="I319" i="2" s="1"/>
  <c r="H318" i="2"/>
  <c r="E360" i="5" l="1"/>
  <c r="I360" i="5" s="1"/>
  <c r="C360" i="5"/>
  <c r="D360" i="5" s="1"/>
  <c r="H360" i="5" s="1"/>
  <c r="D319" i="2"/>
  <c r="G319" i="2" s="1"/>
  <c r="B320" i="2" s="1"/>
  <c r="G360" i="5" l="1"/>
  <c r="B361" i="5" s="1"/>
  <c r="E320" i="2"/>
  <c r="I320" i="2" s="1"/>
  <c r="C320" i="2"/>
  <c r="H319" i="2"/>
  <c r="E361" i="5" l="1"/>
  <c r="I361" i="5" s="1"/>
  <c r="C361" i="5"/>
  <c r="D361" i="5" s="1"/>
  <c r="D320" i="2"/>
  <c r="G320" i="2" s="1"/>
  <c r="B321" i="2" s="1"/>
  <c r="E321" i="2" s="1"/>
  <c r="I321" i="2" s="1"/>
  <c r="G361" i="5" l="1"/>
  <c r="B362" i="5" s="1"/>
  <c r="H361" i="5"/>
  <c r="H320" i="2"/>
  <c r="C321" i="2"/>
  <c r="D321" i="2" s="1"/>
  <c r="G321" i="2" s="1"/>
  <c r="B322" i="2" s="1"/>
  <c r="C362" i="5" l="1"/>
  <c r="E362" i="5"/>
  <c r="D362" i="5" s="1"/>
  <c r="G362" i="5" s="1"/>
  <c r="B363" i="5" s="1"/>
  <c r="I362" i="5"/>
  <c r="H362" i="5"/>
  <c r="H321" i="2"/>
  <c r="C322" i="2"/>
  <c r="E322" i="2"/>
  <c r="I322" i="2" s="1"/>
  <c r="C363" i="5" l="1"/>
  <c r="E363" i="5"/>
  <c r="I363" i="5" s="1"/>
  <c r="D363" i="5"/>
  <c r="G363" i="5"/>
  <c r="B364" i="5" s="1"/>
  <c r="H363" i="5"/>
  <c r="D322" i="2"/>
  <c r="G322" i="2" s="1"/>
  <c r="B323" i="2" s="1"/>
  <c r="C323" i="2" s="1"/>
  <c r="C364" i="5" l="1"/>
  <c r="D364" i="5" s="1"/>
  <c r="H364" i="5" s="1"/>
  <c r="E364" i="5"/>
  <c r="I364" i="5" s="1"/>
  <c r="G364" i="5"/>
  <c r="B365" i="5" s="1"/>
  <c r="E323" i="2"/>
  <c r="I323" i="2" s="1"/>
  <c r="H322" i="2"/>
  <c r="E365" i="5" l="1"/>
  <c r="I365" i="5" s="1"/>
  <c r="C365" i="5"/>
  <c r="D365" i="5" s="1"/>
  <c r="G365" i="5" s="1"/>
  <c r="B366" i="5" s="1"/>
  <c r="H365" i="5"/>
  <c r="D323" i="2"/>
  <c r="G323" i="2" s="1"/>
  <c r="B324" i="2" s="1"/>
  <c r="E324" i="2" s="1"/>
  <c r="I324" i="2" s="1"/>
  <c r="E366" i="5" l="1"/>
  <c r="I366" i="5" s="1"/>
  <c r="C366" i="5"/>
  <c r="D366" i="5" s="1"/>
  <c r="H366" i="5" s="1"/>
  <c r="H323" i="2"/>
  <c r="C324" i="2"/>
  <c r="D324" i="2" s="1"/>
  <c r="G324" i="2" s="1"/>
  <c r="B325" i="2" s="1"/>
  <c r="E325" i="2" s="1"/>
  <c r="I325" i="2" s="1"/>
  <c r="G366" i="5" l="1"/>
  <c r="B367" i="5" s="1"/>
  <c r="H324" i="2"/>
  <c r="C325" i="2"/>
  <c r="D325" i="2" s="1"/>
  <c r="H325" i="2" s="1"/>
  <c r="C367" i="5" l="1"/>
  <c r="E367" i="5"/>
  <c r="I367" i="5" s="1"/>
  <c r="G325" i="2"/>
  <c r="B326" i="2" s="1"/>
  <c r="C326" i="2" s="1"/>
  <c r="D367" i="5" l="1"/>
  <c r="E326" i="2"/>
  <c r="I326" i="2" s="1"/>
  <c r="H367" i="5" l="1"/>
  <c r="G367" i="5"/>
  <c r="B368" i="5" s="1"/>
  <c r="D326" i="2"/>
  <c r="H326" i="2" s="1"/>
  <c r="C368" i="5" l="1"/>
  <c r="E368" i="5"/>
  <c r="I368" i="5" s="1"/>
  <c r="G326" i="2"/>
  <c r="B327" i="2" s="1"/>
  <c r="C327" i="2" s="1"/>
  <c r="E327" i="2" l="1"/>
  <c r="I327" i="2" s="1"/>
  <c r="D368" i="5"/>
  <c r="H368" i="5" l="1"/>
  <c r="G368" i="5"/>
  <c r="B369" i="5" s="1"/>
  <c r="D327" i="2"/>
  <c r="E369" i="5" l="1"/>
  <c r="I369" i="5" s="1"/>
  <c r="C369" i="5"/>
  <c r="D369" i="5" s="1"/>
  <c r="H369" i="5" s="1"/>
  <c r="H327" i="2"/>
  <c r="G327" i="2"/>
  <c r="B328" i="2" s="1"/>
  <c r="C328" i="2" l="1"/>
  <c r="D328" i="2" s="1"/>
  <c r="E328" i="2"/>
  <c r="I328" i="2" s="1"/>
  <c r="G369" i="5"/>
  <c r="B370" i="5" s="1"/>
  <c r="E370" i="5" l="1"/>
  <c r="I370" i="5" s="1"/>
  <c r="C370" i="5"/>
  <c r="D370" i="5" s="1"/>
  <c r="H370" i="5" s="1"/>
  <c r="H328" i="2"/>
  <c r="G328" i="2"/>
  <c r="B329" i="2" s="1"/>
  <c r="E329" i="2" l="1"/>
  <c r="I329" i="2" s="1"/>
  <c r="C329" i="2"/>
  <c r="D329" i="2" s="1"/>
  <c r="G329" i="2" s="1"/>
  <c r="B330" i="2" s="1"/>
  <c r="E330" i="2" s="1"/>
  <c r="I330" i="2" s="1"/>
  <c r="G370" i="5"/>
  <c r="B371" i="5" s="1"/>
  <c r="H329" i="2"/>
  <c r="C330" i="2" l="1"/>
  <c r="D330" i="2" s="1"/>
  <c r="E371" i="5"/>
  <c r="I371" i="5" s="1"/>
  <c r="C371" i="5"/>
  <c r="D371" i="5" s="1"/>
  <c r="H371" i="5" s="1"/>
  <c r="G330" i="2"/>
  <c r="B331" i="2" s="1"/>
  <c r="H330" i="2"/>
  <c r="G371" i="5" l="1"/>
  <c r="B372" i="5" s="1"/>
  <c r="C331" i="2"/>
  <c r="E331" i="2"/>
  <c r="I331" i="2" s="1"/>
  <c r="C372" i="5" l="1"/>
  <c r="E372" i="5"/>
  <c r="I372" i="5" s="1"/>
  <c r="D331" i="2"/>
  <c r="H331" i="2" s="1"/>
  <c r="D372" i="5" l="1"/>
  <c r="G331" i="2"/>
  <c r="B332" i="2" s="1"/>
  <c r="E332" i="2" s="1"/>
  <c r="I332" i="2" s="1"/>
  <c r="G372" i="5" l="1"/>
  <c r="B373" i="5" s="1"/>
  <c r="H372" i="5"/>
  <c r="C332" i="2"/>
  <c r="D332" i="2" s="1"/>
  <c r="G332" i="2" s="1"/>
  <c r="B333" i="2" s="1"/>
  <c r="E333" i="2" s="1"/>
  <c r="I333" i="2" s="1"/>
  <c r="E373" i="5" l="1"/>
  <c r="I373" i="5" s="1"/>
  <c r="C373" i="5"/>
  <c r="D373" i="5" s="1"/>
  <c r="H373" i="5" s="1"/>
  <c r="G373" i="5"/>
  <c r="B374" i="5" s="1"/>
  <c r="C333" i="2"/>
  <c r="D333" i="2" s="1"/>
  <c r="H332" i="2"/>
  <c r="C374" i="5" l="1"/>
  <c r="E374" i="5"/>
  <c r="I374" i="5" s="1"/>
  <c r="H333" i="2"/>
  <c r="G333" i="2"/>
  <c r="B334" i="2" s="1"/>
  <c r="E334" i="2" s="1"/>
  <c r="I334" i="2" s="1"/>
  <c r="D374" i="5" l="1"/>
  <c r="C334" i="2"/>
  <c r="D334" i="2" s="1"/>
  <c r="G334" i="2" s="1"/>
  <c r="B335" i="2" s="1"/>
  <c r="E335" i="2" s="1"/>
  <c r="I335" i="2" s="1"/>
  <c r="G374" i="5" l="1"/>
  <c r="B375" i="5" s="1"/>
  <c r="H374" i="5"/>
  <c r="H334" i="2"/>
  <c r="C335" i="2"/>
  <c r="D335" i="2" s="1"/>
  <c r="G335" i="2" s="1"/>
  <c r="B336" i="2" s="1"/>
  <c r="C375" i="5" l="1"/>
  <c r="E375" i="5"/>
  <c r="I375" i="5" s="1"/>
  <c r="H335" i="2"/>
  <c r="C336" i="2"/>
  <c r="E336" i="2"/>
  <c r="I336" i="2" s="1"/>
  <c r="D375" i="5" l="1"/>
  <c r="D336" i="2"/>
  <c r="H336" i="2" s="1"/>
  <c r="G375" i="5" l="1"/>
  <c r="B376" i="5" s="1"/>
  <c r="H375" i="5"/>
  <c r="G336" i="2"/>
  <c r="B337" i="2" s="1"/>
  <c r="E337" i="2" s="1"/>
  <c r="I337" i="2" s="1"/>
  <c r="C376" i="5" l="1"/>
  <c r="E376" i="5"/>
  <c r="I376" i="5" s="1"/>
  <c r="C337" i="2"/>
  <c r="D337" i="2" s="1"/>
  <c r="D376" i="5" l="1"/>
  <c r="H337" i="2"/>
  <c r="G337" i="2"/>
  <c r="B338" i="2" s="1"/>
  <c r="G376" i="5" l="1"/>
  <c r="B377" i="5" s="1"/>
  <c r="H376" i="5"/>
  <c r="E338" i="2"/>
  <c r="I338" i="2" s="1"/>
  <c r="C338" i="2"/>
  <c r="D338" i="2" s="1"/>
  <c r="H338" i="2" s="1"/>
  <c r="C377" i="5" l="1"/>
  <c r="E377" i="5"/>
  <c r="I377" i="5" s="1"/>
  <c r="G338" i="2"/>
  <c r="B339" i="2" s="1"/>
  <c r="D377" i="5" l="1"/>
  <c r="E339" i="2"/>
  <c r="I339" i="2" s="1"/>
  <c r="C339" i="2"/>
  <c r="D339" i="2" l="1"/>
  <c r="H339" i="2" s="1"/>
  <c r="G377" i="5"/>
  <c r="B378" i="5" s="1"/>
  <c r="H377" i="5"/>
  <c r="G339" i="2"/>
  <c r="B340" i="2" s="1"/>
  <c r="E378" i="5" l="1"/>
  <c r="C378" i="5"/>
  <c r="D378" i="5" s="1"/>
  <c r="I378" i="5"/>
  <c r="C340" i="2"/>
  <c r="E340" i="2"/>
  <c r="I340" i="2" s="1"/>
  <c r="G378" i="5" l="1"/>
  <c r="B379" i="5" s="1"/>
  <c r="H378" i="5"/>
  <c r="D340" i="2"/>
  <c r="H340" i="2" s="1"/>
  <c r="G340" i="2"/>
  <c r="B341" i="2" s="1"/>
  <c r="C379" i="5" l="1"/>
  <c r="E379" i="5"/>
  <c r="I379" i="5" s="1"/>
  <c r="C341" i="2"/>
  <c r="E341" i="2"/>
  <c r="I341" i="2" s="1"/>
  <c r="D379" i="5" l="1"/>
  <c r="D341" i="2"/>
  <c r="G379" i="5" l="1"/>
  <c r="B380" i="5" s="1"/>
  <c r="H379" i="5"/>
  <c r="H341" i="2"/>
  <c r="G341" i="2"/>
  <c r="B342" i="2" s="1"/>
  <c r="C380" i="5" l="1"/>
  <c r="D380" i="5" s="1"/>
  <c r="G380" i="5" s="1"/>
  <c r="B381" i="5" s="1"/>
  <c r="E380" i="5"/>
  <c r="I380" i="5" s="1"/>
  <c r="E342" i="2"/>
  <c r="I342" i="2" s="1"/>
  <c r="C342" i="2"/>
  <c r="E381" i="5" l="1"/>
  <c r="I381" i="5" s="1"/>
  <c r="C381" i="5"/>
  <c r="D381" i="5" s="1"/>
  <c r="G381" i="5" s="1"/>
  <c r="B382" i="5" s="1"/>
  <c r="H380" i="5"/>
  <c r="D342" i="2"/>
  <c r="G342" i="2" s="1"/>
  <c r="B343" i="2" s="1"/>
  <c r="C343" i="2" s="1"/>
  <c r="E382" i="5" l="1"/>
  <c r="I382" i="5" s="1"/>
  <c r="C382" i="5"/>
  <c r="D382" i="5" s="1"/>
  <c r="G382" i="5"/>
  <c r="B383" i="5" s="1"/>
  <c r="H381" i="5"/>
  <c r="H382" i="5" s="1"/>
  <c r="H342" i="2"/>
  <c r="E343" i="2"/>
  <c r="I343" i="2" s="1"/>
  <c r="C383" i="5" l="1"/>
  <c r="E383" i="5"/>
  <c r="I383" i="5" s="1"/>
  <c r="D343" i="2"/>
  <c r="H343" i="2" s="1"/>
  <c r="G343" i="2"/>
  <c r="B344" i="2" s="1"/>
  <c r="E344" i="2" s="1"/>
  <c r="I344" i="2" s="1"/>
  <c r="D383" i="5" l="1"/>
  <c r="C344" i="2"/>
  <c r="D344" i="2" s="1"/>
  <c r="H344" i="2" s="1"/>
  <c r="G383" i="5" l="1"/>
  <c r="B384" i="5" s="1"/>
  <c r="H383" i="5"/>
  <c r="G344" i="2"/>
  <c r="B345" i="2" s="1"/>
  <c r="E345" i="2" s="1"/>
  <c r="I345" i="2" s="1"/>
  <c r="C384" i="5" l="1"/>
  <c r="E384" i="5"/>
  <c r="I384" i="5" s="1"/>
  <c r="C345" i="2"/>
  <c r="D345" i="2" s="1"/>
  <c r="G345" i="2" s="1"/>
  <c r="B346" i="2" s="1"/>
  <c r="E346" i="2" s="1"/>
  <c r="I346" i="2" s="1"/>
  <c r="D384" i="5" l="1"/>
  <c r="C346" i="2"/>
  <c r="D346" i="2" s="1"/>
  <c r="H345" i="2"/>
  <c r="H384" i="5" l="1"/>
  <c r="G384" i="5"/>
  <c r="B385" i="5" s="1"/>
  <c r="H346" i="2"/>
  <c r="G346" i="2"/>
  <c r="B347" i="2" s="1"/>
  <c r="E385" i="5" l="1"/>
  <c r="I385" i="5" s="1"/>
  <c r="C385" i="5"/>
  <c r="D385" i="5" s="1"/>
  <c r="C347" i="2"/>
  <c r="E347" i="2"/>
  <c r="I347" i="2" s="1"/>
  <c r="G385" i="5" l="1"/>
  <c r="B386" i="5" s="1"/>
  <c r="H385" i="5"/>
  <c r="D347" i="2"/>
  <c r="H347" i="2" s="1"/>
  <c r="G347" i="2" l="1"/>
  <c r="B348" i="2" s="1"/>
  <c r="E348" i="2" s="1"/>
  <c r="I348" i="2" s="1"/>
  <c r="E386" i="5"/>
  <c r="I386" i="5" s="1"/>
  <c r="C386" i="5"/>
  <c r="D386" i="5" s="1"/>
  <c r="H386" i="5" s="1"/>
  <c r="G386" i="5"/>
  <c r="B387" i="5" s="1"/>
  <c r="C348" i="2"/>
  <c r="D348" i="2" s="1"/>
  <c r="E387" i="5" l="1"/>
  <c r="I387" i="5" s="1"/>
  <c r="C387" i="5"/>
  <c r="D387" i="5" s="1"/>
  <c r="H348" i="2"/>
  <c r="G348" i="2"/>
  <c r="B349" i="2" s="1"/>
  <c r="G387" i="5" l="1"/>
  <c r="B388" i="5" s="1"/>
  <c r="H387" i="5"/>
  <c r="C349" i="2"/>
  <c r="E349" i="2"/>
  <c r="I349" i="2" s="1"/>
  <c r="E388" i="5" l="1"/>
  <c r="C388" i="5"/>
  <c r="D388" i="5" s="1"/>
  <c r="H388" i="5" s="1"/>
  <c r="I388" i="5"/>
  <c r="G388" i="5"/>
  <c r="B389" i="5" s="1"/>
  <c r="D349" i="2"/>
  <c r="H349" i="2" s="1"/>
  <c r="G349" i="2"/>
  <c r="B350" i="2" s="1"/>
  <c r="E389" i="5" l="1"/>
  <c r="I389" i="5" s="1"/>
  <c r="C389" i="5"/>
  <c r="D389" i="5" s="1"/>
  <c r="H389" i="5" s="1"/>
  <c r="G389" i="5"/>
  <c r="B390" i="5" s="1"/>
  <c r="C350" i="2"/>
  <c r="E350" i="2"/>
  <c r="I350" i="2" s="1"/>
  <c r="G390" i="5" l="1"/>
  <c r="B391" i="5" s="1"/>
  <c r="C390" i="5"/>
  <c r="E390" i="5"/>
  <c r="H390" i="5"/>
  <c r="I390" i="5"/>
  <c r="D390" i="5"/>
  <c r="D350" i="2"/>
  <c r="G391" i="5" l="1"/>
  <c r="B392" i="5" s="1"/>
  <c r="H391" i="5"/>
  <c r="E391" i="5"/>
  <c r="C391" i="5"/>
  <c r="I391" i="5"/>
  <c r="D391" i="5"/>
  <c r="G350" i="2"/>
  <c r="B351" i="2" s="1"/>
  <c r="H350" i="2"/>
  <c r="H392" i="5" l="1"/>
  <c r="D392" i="5"/>
  <c r="I392" i="5"/>
  <c r="E392" i="5"/>
  <c r="C392" i="5"/>
  <c r="G392" i="5"/>
  <c r="B393" i="5" s="1"/>
  <c r="E351" i="2"/>
  <c r="I351" i="2" s="1"/>
  <c r="C351" i="2"/>
  <c r="D351" i="2" s="1"/>
  <c r="H351" i="2" s="1"/>
  <c r="E393" i="5" l="1"/>
  <c r="D393" i="5"/>
  <c r="G393" i="5"/>
  <c r="B394" i="5" s="1"/>
  <c r="H393" i="5"/>
  <c r="C393" i="5"/>
  <c r="I393" i="5"/>
  <c r="G351" i="2"/>
  <c r="B352" i="2" s="1"/>
  <c r="I394" i="5" l="1"/>
  <c r="E394" i="5"/>
  <c r="G394" i="5"/>
  <c r="B395" i="5" s="1"/>
  <c r="C394" i="5"/>
  <c r="H394" i="5"/>
  <c r="D394" i="5"/>
  <c r="C352" i="2"/>
  <c r="E352" i="2"/>
  <c r="I352" i="2" s="1"/>
  <c r="I395" i="5" l="1"/>
  <c r="H395" i="5"/>
  <c r="E395" i="5"/>
  <c r="C395" i="5"/>
  <c r="D395" i="5"/>
  <c r="G395" i="5"/>
  <c r="B396" i="5" s="1"/>
  <c r="D352" i="2"/>
  <c r="C396" i="5" l="1"/>
  <c r="E396" i="5"/>
  <c r="D396" i="5"/>
  <c r="G396" i="5"/>
  <c r="B397" i="5" s="1"/>
  <c r="H396" i="5"/>
  <c r="I396" i="5"/>
  <c r="H352" i="2"/>
  <c r="G352" i="2"/>
  <c r="B353" i="2" s="1"/>
  <c r="C397" i="5" l="1"/>
  <c r="D397" i="5"/>
  <c r="H397" i="5"/>
  <c r="I397" i="5"/>
  <c r="E397" i="5"/>
  <c r="G397" i="5"/>
  <c r="B398" i="5" s="1"/>
  <c r="E353" i="2"/>
  <c r="I353" i="2" s="1"/>
  <c r="C353" i="2"/>
  <c r="D353" i="2" s="1"/>
  <c r="H398" i="5" l="1"/>
  <c r="C398" i="5"/>
  <c r="E398" i="5"/>
  <c r="I398" i="5"/>
  <c r="D398" i="5"/>
  <c r="G398" i="5"/>
  <c r="B399" i="5" s="1"/>
  <c r="G353" i="2"/>
  <c r="B354" i="2" s="1"/>
  <c r="H353" i="2"/>
  <c r="G399" i="5" l="1"/>
  <c r="B400" i="5" s="1"/>
  <c r="H399" i="5"/>
  <c r="D399" i="5"/>
  <c r="E399" i="5"/>
  <c r="I399" i="5"/>
  <c r="C399" i="5"/>
  <c r="C354" i="2"/>
  <c r="E354" i="2"/>
  <c r="I354" i="2" s="1"/>
  <c r="G400" i="5" l="1"/>
  <c r="B401" i="5" s="1"/>
  <c r="H400" i="5"/>
  <c r="C400" i="5"/>
  <c r="E400" i="5"/>
  <c r="D400" i="5"/>
  <c r="I400" i="5"/>
  <c r="D354" i="2"/>
  <c r="G354" i="2" s="1"/>
  <c r="B355" i="2" s="1"/>
  <c r="H401" i="5" l="1"/>
  <c r="I401" i="5"/>
  <c r="D401" i="5"/>
  <c r="G401" i="5"/>
  <c r="B402" i="5" s="1"/>
  <c r="C401" i="5"/>
  <c r="E401" i="5"/>
  <c r="H354" i="2"/>
  <c r="C355" i="2"/>
  <c r="E355" i="2"/>
  <c r="I355" i="2" s="1"/>
  <c r="G402" i="5" l="1"/>
  <c r="B403" i="5" s="1"/>
  <c r="C402" i="5"/>
  <c r="H402" i="5"/>
  <c r="E402" i="5"/>
  <c r="D402" i="5"/>
  <c r="I402" i="5"/>
  <c r="D355" i="2"/>
  <c r="H355" i="2" s="1"/>
  <c r="E403" i="5" l="1"/>
  <c r="D403" i="5"/>
  <c r="I403" i="5"/>
  <c r="G403" i="5"/>
  <c r="B404" i="5" s="1"/>
  <c r="C403" i="5"/>
  <c r="H403" i="5"/>
  <c r="G355" i="2"/>
  <c r="B356" i="2" s="1"/>
  <c r="C356" i="2" s="1"/>
  <c r="H404" i="5" l="1"/>
  <c r="E404" i="5"/>
  <c r="C404" i="5"/>
  <c r="G404" i="5"/>
  <c r="B405" i="5" s="1"/>
  <c r="I404" i="5"/>
  <c r="D404" i="5"/>
  <c r="E356" i="2"/>
  <c r="I356" i="2" s="1"/>
  <c r="H405" i="5" l="1"/>
  <c r="E405" i="5"/>
  <c r="I405" i="5"/>
  <c r="G405" i="5"/>
  <c r="B406" i="5" s="1"/>
  <c r="C405" i="5"/>
  <c r="D405" i="5"/>
  <c r="D356" i="2"/>
  <c r="I406" i="5" l="1"/>
  <c r="D406" i="5"/>
  <c r="G406" i="5"/>
  <c r="B407" i="5" s="1"/>
  <c r="E406" i="5"/>
  <c r="H406" i="5"/>
  <c r="C406" i="5"/>
  <c r="H356" i="2"/>
  <c r="G356" i="2"/>
  <c r="B357" i="2" s="1"/>
  <c r="H407" i="5" l="1"/>
  <c r="E407" i="5"/>
  <c r="C407" i="5"/>
  <c r="D407" i="5"/>
  <c r="I407" i="5"/>
  <c r="G407" i="5"/>
  <c r="B408" i="5" s="1"/>
  <c r="E357" i="2"/>
  <c r="I357" i="2" s="1"/>
  <c r="C357" i="2"/>
  <c r="D357" i="2" s="1"/>
  <c r="C408" i="5" l="1"/>
  <c r="I408" i="5"/>
  <c r="E408" i="5"/>
  <c r="D408" i="5"/>
  <c r="H408" i="5"/>
  <c r="G408" i="5"/>
  <c r="B409" i="5" s="1"/>
  <c r="G357" i="2"/>
  <c r="B358" i="2" s="1"/>
  <c r="H357" i="2"/>
  <c r="H409" i="5" l="1"/>
  <c r="E409" i="5"/>
  <c r="C409" i="5"/>
  <c r="I409" i="5"/>
  <c r="D409" i="5"/>
  <c r="G409" i="5"/>
  <c r="B410" i="5" s="1"/>
  <c r="E358" i="2"/>
  <c r="I358" i="2" s="1"/>
  <c r="C358" i="2"/>
  <c r="D358" i="2" s="1"/>
  <c r="G358" i="2" s="1"/>
  <c r="B359" i="2" s="1"/>
  <c r="C410" i="5" l="1"/>
  <c r="I410" i="5"/>
  <c r="E410" i="5"/>
  <c r="D410" i="5"/>
  <c r="G410" i="5"/>
  <c r="B411" i="5" s="1"/>
  <c r="H410" i="5"/>
  <c r="C359" i="2"/>
  <c r="E359" i="2"/>
  <c r="I359" i="2" s="1"/>
  <c r="H358" i="2"/>
  <c r="E411" i="5" l="1"/>
  <c r="G411" i="5"/>
  <c r="B412" i="5" s="1"/>
  <c r="C411" i="5"/>
  <c r="I411" i="5"/>
  <c r="H411" i="5"/>
  <c r="D411" i="5"/>
  <c r="D359" i="2"/>
  <c r="H359" i="2"/>
  <c r="G359" i="2"/>
  <c r="B360" i="2" s="1"/>
  <c r="G412" i="5" l="1"/>
  <c r="B413" i="5" s="1"/>
  <c r="E412" i="5"/>
  <c r="H412" i="5"/>
  <c r="D412" i="5"/>
  <c r="I412" i="5"/>
  <c r="C412" i="5"/>
  <c r="C360" i="2"/>
  <c r="E360" i="2"/>
  <c r="I360" i="2" s="1"/>
  <c r="H413" i="5" l="1"/>
  <c r="G413" i="5"/>
  <c r="B414" i="5" s="1"/>
  <c r="C413" i="5"/>
  <c r="E413" i="5"/>
  <c r="I413" i="5"/>
  <c r="D413" i="5"/>
  <c r="D360" i="2"/>
  <c r="H360" i="2"/>
  <c r="G360" i="2"/>
  <c r="B361" i="2" s="1"/>
  <c r="C361" i="2" s="1"/>
  <c r="D414" i="5" l="1"/>
  <c r="H414" i="5"/>
  <c r="E414" i="5"/>
  <c r="C414" i="5"/>
  <c r="I414" i="5"/>
  <c r="G414" i="5"/>
  <c r="B415" i="5" s="1"/>
  <c r="E361" i="2"/>
  <c r="I361" i="2" s="1"/>
  <c r="H415" i="5" l="1"/>
  <c r="I415" i="5"/>
  <c r="E415" i="5"/>
  <c r="D415" i="5"/>
  <c r="C415" i="5"/>
  <c r="G415" i="5"/>
  <c r="B416" i="5" s="1"/>
  <c r="D361" i="2"/>
  <c r="H361" i="2" s="1"/>
  <c r="G361" i="2"/>
  <c r="B362" i="2" s="1"/>
  <c r="D416" i="5" l="1"/>
  <c r="E416" i="5"/>
  <c r="H416" i="5"/>
  <c r="C416" i="5"/>
  <c r="G416" i="5"/>
  <c r="B417" i="5" s="1"/>
  <c r="I416" i="5"/>
  <c r="E362" i="2"/>
  <c r="I362" i="2" s="1"/>
  <c r="C362" i="2"/>
  <c r="D362" i="2" s="1"/>
  <c r="G362" i="2" s="1"/>
  <c r="B363" i="2" s="1"/>
  <c r="H417" i="5" l="1"/>
  <c r="C417" i="5"/>
  <c r="I417" i="5"/>
  <c r="G417" i="5"/>
  <c r="B418" i="5" s="1"/>
  <c r="E417" i="5"/>
  <c r="D417" i="5"/>
  <c r="C363" i="2"/>
  <c r="E363" i="2"/>
  <c r="I363" i="2" s="1"/>
  <c r="H362" i="2"/>
  <c r="D418" i="5" l="1"/>
  <c r="H418" i="5"/>
  <c r="G418" i="5"/>
  <c r="B419" i="5" s="1"/>
  <c r="C418" i="5"/>
  <c r="E418" i="5"/>
  <c r="I418" i="5"/>
  <c r="D363" i="2"/>
  <c r="G363" i="2" s="1"/>
  <c r="B364" i="2" s="1"/>
  <c r="E419" i="5" l="1"/>
  <c r="G419" i="5"/>
  <c r="B420" i="5" s="1"/>
  <c r="H419" i="5"/>
  <c r="D419" i="5"/>
  <c r="I419" i="5"/>
  <c r="C419" i="5"/>
  <c r="E364" i="2"/>
  <c r="I364" i="2" s="1"/>
  <c r="C364" i="2"/>
  <c r="H363" i="2"/>
  <c r="D364" i="2" l="1"/>
  <c r="G364" i="2" s="1"/>
  <c r="B365" i="2" s="1"/>
  <c r="C365" i="2" s="1"/>
  <c r="H420" i="5"/>
  <c r="I420" i="5"/>
  <c r="G420" i="5"/>
  <c r="B421" i="5" s="1"/>
  <c r="E420" i="5"/>
  <c r="D420" i="5"/>
  <c r="C420" i="5"/>
  <c r="E365" i="2"/>
  <c r="I365" i="2" s="1"/>
  <c r="H364" i="2" l="1"/>
  <c r="D421" i="5"/>
  <c r="G421" i="5"/>
  <c r="B422" i="5" s="1"/>
  <c r="E421" i="5"/>
  <c r="H421" i="5"/>
  <c r="C421" i="5"/>
  <c r="I421" i="5"/>
  <c r="D365" i="2"/>
  <c r="G365" i="2"/>
  <c r="B366" i="2" s="1"/>
  <c r="C366" i="2" s="1"/>
  <c r="C422" i="5" l="1"/>
  <c r="I422" i="5"/>
  <c r="D422" i="5"/>
  <c r="H422" i="5"/>
  <c r="E422" i="5"/>
  <c r="G422" i="5"/>
  <c r="B423" i="5" s="1"/>
  <c r="H365" i="2"/>
  <c r="E366" i="2"/>
  <c r="I366" i="2" s="1"/>
  <c r="C423" i="5" l="1"/>
  <c r="I423" i="5"/>
  <c r="G423" i="5"/>
  <c r="B424" i="5" s="1"/>
  <c r="D423" i="5"/>
  <c r="E423" i="5"/>
  <c r="H423" i="5"/>
  <c r="D366" i="2"/>
  <c r="H366" i="2" s="1"/>
  <c r="D424" i="5" l="1"/>
  <c r="H424" i="5"/>
  <c r="I424" i="5"/>
  <c r="G424" i="5"/>
  <c r="B425" i="5" s="1"/>
  <c r="C424" i="5"/>
  <c r="E424" i="5"/>
  <c r="G366" i="2"/>
  <c r="B367" i="2" s="1"/>
  <c r="E367" i="2" s="1"/>
  <c r="I367" i="2" s="1"/>
  <c r="D425" i="5" l="1"/>
  <c r="H425" i="5"/>
  <c r="E425" i="5"/>
  <c r="G425" i="5"/>
  <c r="B426" i="5" s="1"/>
  <c r="C425" i="5"/>
  <c r="I425" i="5"/>
  <c r="C367" i="2"/>
  <c r="D367" i="2" s="1"/>
  <c r="G367" i="2" s="1"/>
  <c r="B368" i="2" s="1"/>
  <c r="C368" i="2" s="1"/>
  <c r="E426" i="5" l="1"/>
  <c r="C426" i="5"/>
  <c r="I426" i="5"/>
  <c r="G426" i="5"/>
  <c r="B427" i="5" s="1"/>
  <c r="H426" i="5"/>
  <c r="D426" i="5"/>
  <c r="H367" i="2"/>
  <c r="E368" i="2"/>
  <c r="I368" i="2" s="1"/>
  <c r="D427" i="5" l="1"/>
  <c r="E427" i="5"/>
  <c r="H427" i="5"/>
  <c r="I427" i="5"/>
  <c r="C427" i="5"/>
  <c r="G427" i="5"/>
  <c r="B428" i="5" s="1"/>
  <c r="D368" i="2"/>
  <c r="G368" i="2" s="1"/>
  <c r="B369" i="2" s="1"/>
  <c r="E369" i="2" s="1"/>
  <c r="I369" i="2" s="1"/>
  <c r="E428" i="5" l="1"/>
  <c r="H428" i="5"/>
  <c r="D428" i="5"/>
  <c r="I428" i="5"/>
  <c r="C428" i="5"/>
  <c r="G428" i="5"/>
  <c r="B429" i="5" s="1"/>
  <c r="H368" i="2"/>
  <c r="C369" i="2"/>
  <c r="D369" i="2" s="1"/>
  <c r="G369" i="2" s="1"/>
  <c r="B370" i="2" s="1"/>
  <c r="E370" i="2" s="1"/>
  <c r="I370" i="2" s="1"/>
  <c r="I429" i="5" l="1"/>
  <c r="D429" i="5"/>
  <c r="G429" i="5"/>
  <c r="B430" i="5" s="1"/>
  <c r="C429" i="5"/>
  <c r="H429" i="5"/>
  <c r="E429" i="5"/>
  <c r="C370" i="2"/>
  <c r="D370" i="2" s="1"/>
  <c r="G370" i="2" s="1"/>
  <c r="B371" i="2" s="1"/>
  <c r="E371" i="2" s="1"/>
  <c r="I371" i="2" s="1"/>
  <c r="H369" i="2"/>
  <c r="E430" i="5" l="1"/>
  <c r="G430" i="5"/>
  <c r="B431" i="5" s="1"/>
  <c r="D430" i="5"/>
  <c r="I430" i="5"/>
  <c r="H430" i="5"/>
  <c r="C430" i="5"/>
  <c r="H370" i="2"/>
  <c r="C371" i="2"/>
  <c r="D371" i="2" s="1"/>
  <c r="H371" i="2" s="1"/>
  <c r="H431" i="5" l="1"/>
  <c r="G431" i="5"/>
  <c r="B432" i="5" s="1"/>
  <c r="E431" i="5"/>
  <c r="D431" i="5"/>
  <c r="C431" i="5"/>
  <c r="I431" i="5"/>
  <c r="G371" i="2"/>
  <c r="B372" i="2" s="1"/>
  <c r="E372" i="2" s="1"/>
  <c r="I372" i="2" s="1"/>
  <c r="C432" i="5" l="1"/>
  <c r="E432" i="5"/>
  <c r="I432" i="5"/>
  <c r="H432" i="5"/>
  <c r="D432" i="5"/>
  <c r="G432" i="5"/>
  <c r="B433" i="5" s="1"/>
  <c r="C372" i="2"/>
  <c r="D372" i="2" s="1"/>
  <c r="H372" i="2" s="1"/>
  <c r="H433" i="5" l="1"/>
  <c r="C433" i="5"/>
  <c r="E433" i="5"/>
  <c r="I433" i="5"/>
  <c r="G433" i="5"/>
  <c r="B434" i="5" s="1"/>
  <c r="D433" i="5"/>
  <c r="G372" i="2"/>
  <c r="B373" i="2" s="1"/>
  <c r="E373" i="2" s="1"/>
  <c r="I373" i="2" s="1"/>
  <c r="H434" i="5" l="1"/>
  <c r="D434" i="5"/>
  <c r="E434" i="5"/>
  <c r="I434" i="5"/>
  <c r="G434" i="5"/>
  <c r="B435" i="5" s="1"/>
  <c r="C434" i="5"/>
  <c r="C373" i="2"/>
  <c r="D373" i="2" s="1"/>
  <c r="H373" i="2" s="1"/>
  <c r="C435" i="5" l="1"/>
  <c r="H435" i="5"/>
  <c r="G435" i="5"/>
  <c r="B436" i="5" s="1"/>
  <c r="D435" i="5"/>
  <c r="I435" i="5"/>
  <c r="E435" i="5"/>
  <c r="G373" i="2"/>
  <c r="B374" i="2" s="1"/>
  <c r="C374" i="2" s="1"/>
  <c r="D436" i="5" l="1"/>
  <c r="H436" i="5"/>
  <c r="E436" i="5"/>
  <c r="I436" i="5"/>
  <c r="G436" i="5"/>
  <c r="B437" i="5" s="1"/>
  <c r="C436" i="5"/>
  <c r="E374" i="2"/>
  <c r="I374" i="2" s="1"/>
  <c r="I437" i="5" l="1"/>
  <c r="D437" i="5"/>
  <c r="E437" i="5"/>
  <c r="H437" i="5"/>
  <c r="C437" i="5"/>
  <c r="G437" i="5"/>
  <c r="B438" i="5" s="1"/>
  <c r="D374" i="2"/>
  <c r="G374" i="2" s="1"/>
  <c r="B375" i="2" s="1"/>
  <c r="E375" i="2" s="1"/>
  <c r="I375" i="2" s="1"/>
  <c r="D438" i="5" l="1"/>
  <c r="E438" i="5"/>
  <c r="C438" i="5"/>
  <c r="H438" i="5"/>
  <c r="G438" i="5"/>
  <c r="B439" i="5" s="1"/>
  <c r="I438" i="5"/>
  <c r="H374" i="2"/>
  <c r="C375" i="2"/>
  <c r="D375" i="2" s="1"/>
  <c r="G375" i="2" s="1"/>
  <c r="B376" i="2" s="1"/>
  <c r="E376" i="2" s="1"/>
  <c r="I376" i="2" s="1"/>
  <c r="E439" i="5" l="1"/>
  <c r="C439" i="5"/>
  <c r="I439" i="5"/>
  <c r="D439" i="5"/>
  <c r="H439" i="5"/>
  <c r="G439" i="5"/>
  <c r="B440" i="5" s="1"/>
  <c r="H375" i="2"/>
  <c r="C376" i="2"/>
  <c r="D376" i="2" s="1"/>
  <c r="G440" i="5" l="1"/>
  <c r="B441" i="5" s="1"/>
  <c r="D440" i="5"/>
  <c r="I440" i="5"/>
  <c r="H440" i="5"/>
  <c r="E440" i="5"/>
  <c r="C440" i="5"/>
  <c r="H376" i="2"/>
  <c r="G376" i="2"/>
  <c r="B377" i="2" s="1"/>
  <c r="H441" i="5" l="1"/>
  <c r="D441" i="5"/>
  <c r="G441" i="5"/>
  <c r="B442" i="5" s="1"/>
  <c r="C441" i="5"/>
  <c r="I441" i="5"/>
  <c r="E441" i="5"/>
  <c r="C377" i="2"/>
  <c r="E377" i="2"/>
  <c r="I377" i="2" s="1"/>
  <c r="D442" i="5" l="1"/>
  <c r="H442" i="5"/>
  <c r="E442" i="5"/>
  <c r="C442" i="5"/>
  <c r="I442" i="5"/>
  <c r="G442" i="5"/>
  <c r="B443" i="5" s="1"/>
  <c r="D377" i="2"/>
  <c r="D443" i="5" l="1"/>
  <c r="G443" i="5"/>
  <c r="B444" i="5" s="1"/>
  <c r="C443" i="5"/>
  <c r="E443" i="5"/>
  <c r="H443" i="5"/>
  <c r="I443" i="5"/>
  <c r="H377" i="2"/>
  <c r="G377" i="2"/>
  <c r="B378" i="2" s="1"/>
  <c r="D444" i="5" l="1"/>
  <c r="H444" i="5"/>
  <c r="C444" i="5"/>
  <c r="G444" i="5"/>
  <c r="B445" i="5" s="1"/>
  <c r="E444" i="5"/>
  <c r="I444" i="5"/>
  <c r="E378" i="2"/>
  <c r="I378" i="2" s="1"/>
  <c r="C378" i="2"/>
  <c r="G445" i="5" l="1"/>
  <c r="B446" i="5" s="1"/>
  <c r="D445" i="5"/>
  <c r="C445" i="5"/>
  <c r="I445" i="5"/>
  <c r="E445" i="5"/>
  <c r="H445" i="5"/>
  <c r="D378" i="2"/>
  <c r="H378" i="2" s="1"/>
  <c r="G378" i="2" l="1"/>
  <c r="B379" i="2" s="1"/>
  <c r="D446" i="5"/>
  <c r="I446" i="5"/>
  <c r="E446" i="5"/>
  <c r="H446" i="5"/>
  <c r="C446" i="5"/>
  <c r="G446" i="5"/>
  <c r="B447" i="5" s="1"/>
  <c r="E379" i="2"/>
  <c r="I379" i="2" s="1"/>
  <c r="C379" i="2"/>
  <c r="D379" i="2" s="1"/>
  <c r="H379" i="2" s="1"/>
  <c r="G447" i="5" l="1"/>
  <c r="B448" i="5" s="1"/>
  <c r="E447" i="5"/>
  <c r="D447" i="5"/>
  <c r="I447" i="5"/>
  <c r="H447" i="5"/>
  <c r="C447" i="5"/>
  <c r="G379" i="2"/>
  <c r="B380" i="2" s="1"/>
  <c r="E448" i="5" l="1"/>
  <c r="I448" i="5"/>
  <c r="D448" i="5"/>
  <c r="G448" i="5"/>
  <c r="B449" i="5" s="1"/>
  <c r="H448" i="5"/>
  <c r="C448" i="5"/>
  <c r="C380" i="2"/>
  <c r="E380" i="2"/>
  <c r="I380" i="2" s="1"/>
  <c r="I449" i="5" l="1"/>
  <c r="H449" i="5"/>
  <c r="E449" i="5"/>
  <c r="G449" i="5"/>
  <c r="B450" i="5" s="1"/>
  <c r="C449" i="5"/>
  <c r="D449" i="5"/>
  <c r="D380" i="2"/>
  <c r="H380" i="2"/>
  <c r="G380" i="2"/>
  <c r="B381" i="2" s="1"/>
  <c r="H450" i="5" l="1"/>
  <c r="G450" i="5"/>
  <c r="B451" i="5" s="1"/>
  <c r="D450" i="5"/>
  <c r="I450" i="5"/>
  <c r="C450" i="5"/>
  <c r="E450" i="5"/>
  <c r="E381" i="2"/>
  <c r="I381" i="2" s="1"/>
  <c r="C381" i="2"/>
  <c r="D381" i="2" s="1"/>
  <c r="G381" i="2" s="1"/>
  <c r="B382" i="2" s="1"/>
  <c r="E451" i="5" l="1"/>
  <c r="D451" i="5"/>
  <c r="I451" i="5"/>
  <c r="G451" i="5"/>
  <c r="B452" i="5" s="1"/>
  <c r="H451" i="5"/>
  <c r="C451" i="5"/>
  <c r="C382" i="2"/>
  <c r="E382" i="2"/>
  <c r="I382" i="2" s="1"/>
  <c r="H381" i="2"/>
  <c r="D452" i="5" l="1"/>
  <c r="H452" i="5"/>
  <c r="C452" i="5"/>
  <c r="E452" i="5"/>
  <c r="I452" i="5"/>
  <c r="G452" i="5"/>
  <c r="B453" i="5" s="1"/>
  <c r="D382" i="2"/>
  <c r="G382" i="2" s="1"/>
  <c r="B383" i="2" s="1"/>
  <c r="C383" i="2" s="1"/>
  <c r="C453" i="5" l="1"/>
  <c r="G453" i="5"/>
  <c r="B454" i="5" s="1"/>
  <c r="E453" i="5"/>
  <c r="I453" i="5"/>
  <c r="H453" i="5"/>
  <c r="D453" i="5"/>
  <c r="H382" i="2"/>
  <c r="E383" i="2"/>
  <c r="I383" i="2" s="1"/>
  <c r="D454" i="5" l="1"/>
  <c r="G454" i="5"/>
  <c r="B455" i="5" s="1"/>
  <c r="C454" i="5"/>
  <c r="H454" i="5"/>
  <c r="E454" i="5"/>
  <c r="I454" i="5"/>
  <c r="D383" i="2"/>
  <c r="G383" i="2" s="1"/>
  <c r="B384" i="2" s="1"/>
  <c r="C384" i="2" s="1"/>
  <c r="I455" i="5" l="1"/>
  <c r="G455" i="5"/>
  <c r="B456" i="5" s="1"/>
  <c r="D455" i="5"/>
  <c r="E455" i="5"/>
  <c r="H455" i="5"/>
  <c r="C455" i="5"/>
  <c r="H383" i="2"/>
  <c r="E384" i="2"/>
  <c r="I384" i="2" s="1"/>
  <c r="E456" i="5" l="1"/>
  <c r="I456" i="5"/>
  <c r="G456" i="5"/>
  <c r="B457" i="5" s="1"/>
  <c r="D456" i="5"/>
  <c r="C456" i="5"/>
  <c r="H456" i="5"/>
  <c r="D384" i="2"/>
  <c r="G384" i="2" s="1"/>
  <c r="B385" i="2" s="1"/>
  <c r="C385" i="2" s="1"/>
  <c r="E457" i="5" l="1"/>
  <c r="I457" i="5"/>
  <c r="G457" i="5"/>
  <c r="B458" i="5" s="1"/>
  <c r="C457" i="5"/>
  <c r="D457" i="5"/>
  <c r="H457" i="5"/>
  <c r="E385" i="2"/>
  <c r="I385" i="2" s="1"/>
  <c r="H384" i="2"/>
  <c r="G458" i="5" l="1"/>
  <c r="B459" i="5" s="1"/>
  <c r="C458" i="5"/>
  <c r="E458" i="5"/>
  <c r="D458" i="5"/>
  <c r="I458" i="5"/>
  <c r="H458" i="5"/>
  <c r="D385" i="2"/>
  <c r="G385" i="2" s="1"/>
  <c r="B386" i="2" s="1"/>
  <c r="C386" i="2" s="1"/>
  <c r="I459" i="5" l="1"/>
  <c r="E459" i="5"/>
  <c r="C459" i="5"/>
  <c r="D459" i="5"/>
  <c r="G459" i="5"/>
  <c r="B460" i="5" s="1"/>
  <c r="H459" i="5"/>
  <c r="E386" i="2"/>
  <c r="I386" i="2" s="1"/>
  <c r="H385" i="2"/>
  <c r="D460" i="5" l="1"/>
  <c r="H460" i="5"/>
  <c r="G460" i="5"/>
  <c r="B461" i="5" s="1"/>
  <c r="C460" i="5"/>
  <c r="E460" i="5"/>
  <c r="I460" i="5"/>
  <c r="D386" i="2"/>
  <c r="G386" i="2" s="1"/>
  <c r="B387" i="2" s="1"/>
  <c r="E387" i="2" s="1"/>
  <c r="I387" i="2" s="1"/>
  <c r="D461" i="5" l="1"/>
  <c r="H461" i="5"/>
  <c r="C461" i="5"/>
  <c r="I461" i="5"/>
  <c r="G461" i="5"/>
  <c r="B462" i="5" s="1"/>
  <c r="E461" i="5"/>
  <c r="C387" i="2"/>
  <c r="D387" i="2" s="1"/>
  <c r="G387" i="2" s="1"/>
  <c r="B388" i="2" s="1"/>
  <c r="E388" i="2" s="1"/>
  <c r="I388" i="2" s="1"/>
  <c r="H386" i="2"/>
  <c r="E462" i="5" l="1"/>
  <c r="D462" i="5"/>
  <c r="H462" i="5"/>
  <c r="C462" i="5"/>
  <c r="I462" i="5"/>
  <c r="G462" i="5"/>
  <c r="B463" i="5" s="1"/>
  <c r="H387" i="2"/>
  <c r="C388" i="2"/>
  <c r="D388" i="2" s="1"/>
  <c r="G388" i="2" s="1"/>
  <c r="B389" i="2" s="1"/>
  <c r="E389" i="2" s="1"/>
  <c r="I389" i="2" s="1"/>
  <c r="I463" i="5" l="1"/>
  <c r="G463" i="5"/>
  <c r="B464" i="5" s="1"/>
  <c r="H463" i="5"/>
  <c r="E463" i="5"/>
  <c r="C463" i="5"/>
  <c r="D463" i="5"/>
  <c r="H388" i="2"/>
  <c r="C389" i="2"/>
  <c r="D389" i="2" s="1"/>
  <c r="G389" i="2" s="1"/>
  <c r="B390" i="2" s="1"/>
  <c r="C390" i="2" s="1"/>
  <c r="C464" i="5" l="1"/>
  <c r="D464" i="5"/>
  <c r="H464" i="5"/>
  <c r="I464" i="5"/>
  <c r="G464" i="5"/>
  <c r="B465" i="5" s="1"/>
  <c r="E464" i="5"/>
  <c r="H389" i="2"/>
  <c r="D390" i="2"/>
  <c r="H390" i="2"/>
  <c r="E390" i="2"/>
  <c r="G390" i="2"/>
  <c r="B391" i="2" s="1"/>
  <c r="H391" i="2" s="1"/>
  <c r="I390" i="2"/>
  <c r="I465" i="5" l="1"/>
  <c r="C465" i="5"/>
  <c r="G465" i="5"/>
  <c r="B466" i="5" s="1"/>
  <c r="E465" i="5"/>
  <c r="D465" i="5"/>
  <c r="H465" i="5"/>
  <c r="I391" i="2"/>
  <c r="E391" i="2"/>
  <c r="G391" i="2"/>
  <c r="B392" i="2" s="1"/>
  <c r="I392" i="2" s="1"/>
  <c r="D391" i="2"/>
  <c r="C391" i="2"/>
  <c r="I466" i="5" l="1"/>
  <c r="G466" i="5"/>
  <c r="B467" i="5" s="1"/>
  <c r="H466" i="5"/>
  <c r="E466" i="5"/>
  <c r="D466" i="5"/>
  <c r="C466" i="5"/>
  <c r="G392" i="2"/>
  <c r="B393" i="2" s="1"/>
  <c r="D393" i="2" s="1"/>
  <c r="C392" i="2"/>
  <c r="E392" i="2"/>
  <c r="D392" i="2"/>
  <c r="H392" i="2"/>
  <c r="C467" i="5" l="1"/>
  <c r="H467" i="5"/>
  <c r="G467" i="5"/>
  <c r="B468" i="5" s="1"/>
  <c r="E467" i="5"/>
  <c r="D467" i="5"/>
  <c r="I467" i="5"/>
  <c r="H393" i="2"/>
  <c r="C393" i="2"/>
  <c r="I393" i="2"/>
  <c r="G393" i="2"/>
  <c r="B394" i="2" s="1"/>
  <c r="D394" i="2" s="1"/>
  <c r="E393" i="2"/>
  <c r="G468" i="5" l="1"/>
  <c r="B469" i="5" s="1"/>
  <c r="D468" i="5"/>
  <c r="I468" i="5"/>
  <c r="E468" i="5"/>
  <c r="C468" i="5"/>
  <c r="H468" i="5"/>
  <c r="G394" i="2"/>
  <c r="B395" i="2" s="1"/>
  <c r="E395" i="2" s="1"/>
  <c r="E394" i="2"/>
  <c r="H394" i="2"/>
  <c r="C394" i="2"/>
  <c r="I394" i="2"/>
  <c r="E469" i="5" l="1"/>
  <c r="H469" i="5"/>
  <c r="D469" i="5"/>
  <c r="C469" i="5"/>
  <c r="G469" i="5"/>
  <c r="B470" i="5" s="1"/>
  <c r="I469" i="5"/>
  <c r="H395" i="2"/>
  <c r="G395" i="2"/>
  <c r="B396" i="2" s="1"/>
  <c r="G396" i="2" s="1"/>
  <c r="B397" i="2" s="1"/>
  <c r="I395" i="2"/>
  <c r="C395" i="2"/>
  <c r="D395" i="2"/>
  <c r="G470" i="5" l="1"/>
  <c r="B471" i="5" s="1"/>
  <c r="E470" i="5"/>
  <c r="H470" i="5"/>
  <c r="D470" i="5"/>
  <c r="I470" i="5"/>
  <c r="C470" i="5"/>
  <c r="D396" i="2"/>
  <c r="E396" i="2"/>
  <c r="H396" i="2"/>
  <c r="I396" i="2"/>
  <c r="C396" i="2"/>
  <c r="G397" i="2"/>
  <c r="B398" i="2" s="1"/>
  <c r="D397" i="2"/>
  <c r="I397" i="2"/>
  <c r="H397" i="2"/>
  <c r="C397" i="2"/>
  <c r="E397" i="2"/>
  <c r="C471" i="5" l="1"/>
  <c r="I471" i="5"/>
  <c r="D471" i="5"/>
  <c r="G471" i="5"/>
  <c r="B472" i="5" s="1"/>
  <c r="E471" i="5"/>
  <c r="H471" i="5"/>
  <c r="E398" i="2"/>
  <c r="C398" i="2"/>
  <c r="I398" i="2"/>
  <c r="G398" i="2"/>
  <c r="B399" i="2" s="1"/>
  <c r="H398" i="2"/>
  <c r="D398" i="2"/>
  <c r="I472" i="5" l="1"/>
  <c r="C472" i="5"/>
  <c r="G472" i="5"/>
  <c r="B473" i="5" s="1"/>
  <c r="D472" i="5"/>
  <c r="H472" i="5"/>
  <c r="E472" i="5"/>
  <c r="G399" i="2"/>
  <c r="B400" i="2" s="1"/>
  <c r="I399" i="2"/>
  <c r="H399" i="2"/>
  <c r="D399" i="2"/>
  <c r="C399" i="2"/>
  <c r="E399" i="2"/>
  <c r="D473" i="5" l="1"/>
  <c r="C473" i="5"/>
  <c r="I473" i="5"/>
  <c r="H473" i="5"/>
  <c r="G473" i="5"/>
  <c r="B474" i="5" s="1"/>
  <c r="E473" i="5"/>
  <c r="E400" i="2"/>
  <c r="C400" i="2"/>
  <c r="D400" i="2"/>
  <c r="I400" i="2"/>
  <c r="G400" i="2"/>
  <c r="B401" i="2" s="1"/>
  <c r="H400" i="2"/>
  <c r="D474" i="5" l="1"/>
  <c r="I474" i="5"/>
  <c r="G474" i="5"/>
  <c r="B475" i="5" s="1"/>
  <c r="E474" i="5"/>
  <c r="H474" i="5"/>
  <c r="C474" i="5"/>
  <c r="I401" i="2"/>
  <c r="E401" i="2"/>
  <c r="H401" i="2"/>
  <c r="G401" i="2"/>
  <c r="B402" i="2" s="1"/>
  <c r="C401" i="2"/>
  <c r="D401" i="2"/>
  <c r="C475" i="5" l="1"/>
  <c r="G475" i="5"/>
  <c r="B476" i="5" s="1"/>
  <c r="H475" i="5"/>
  <c r="I475" i="5"/>
  <c r="E475" i="5"/>
  <c r="D475" i="5"/>
  <c r="E402" i="2"/>
  <c r="H402" i="2"/>
  <c r="D402" i="2"/>
  <c r="I402" i="2"/>
  <c r="C402" i="2"/>
  <c r="G402" i="2"/>
  <c r="B403" i="2" s="1"/>
  <c r="D476" i="5" l="1"/>
  <c r="C476" i="5"/>
  <c r="H476" i="5"/>
  <c r="I476" i="5"/>
  <c r="E476" i="5"/>
  <c r="G476" i="5"/>
  <c r="B477" i="5" s="1"/>
  <c r="C403" i="2"/>
  <c r="D403" i="2"/>
  <c r="I403" i="2"/>
  <c r="E403" i="2"/>
  <c r="G403" i="2"/>
  <c r="B404" i="2" s="1"/>
  <c r="H403" i="2"/>
  <c r="D477" i="5" l="1"/>
  <c r="H477" i="5"/>
  <c r="I477" i="5"/>
  <c r="E477" i="5"/>
  <c r="C477" i="5"/>
  <c r="G477" i="5"/>
  <c r="B478" i="5" s="1"/>
  <c r="I404" i="2"/>
  <c r="C404" i="2"/>
  <c r="D404" i="2"/>
  <c r="E404" i="2"/>
  <c r="H404" i="2"/>
  <c r="G404" i="2"/>
  <c r="B405" i="2" s="1"/>
  <c r="H478" i="5" l="1"/>
  <c r="G478" i="5"/>
  <c r="B479" i="5" s="1"/>
  <c r="D478" i="5"/>
  <c r="C478" i="5"/>
  <c r="I478" i="5"/>
  <c r="E478" i="5"/>
  <c r="D405" i="2"/>
  <c r="E405" i="2"/>
  <c r="H405" i="2"/>
  <c r="I405" i="2"/>
  <c r="C405" i="2"/>
  <c r="G405" i="2"/>
  <c r="B406" i="2" s="1"/>
  <c r="E479" i="5" l="1"/>
  <c r="G479" i="5"/>
  <c r="B480" i="5" s="1"/>
  <c r="D479" i="5"/>
  <c r="H479" i="5"/>
  <c r="I479" i="5"/>
  <c r="C479" i="5"/>
  <c r="G406" i="2"/>
  <c r="B407" i="2" s="1"/>
  <c r="I406" i="2"/>
  <c r="D406" i="2"/>
  <c r="E406" i="2"/>
  <c r="H406" i="2"/>
  <c r="C406" i="2"/>
  <c r="I480" i="5" l="1"/>
  <c r="G480" i="5"/>
  <c r="B481" i="5" s="1"/>
  <c r="C480" i="5"/>
  <c r="E480" i="5"/>
  <c r="D480" i="5"/>
  <c r="H480" i="5"/>
  <c r="C407" i="2"/>
  <c r="H407" i="2"/>
  <c r="G407" i="2"/>
  <c r="B408" i="2" s="1"/>
  <c r="I407" i="2"/>
  <c r="E407" i="2"/>
  <c r="D407" i="2"/>
  <c r="I481" i="5" l="1"/>
  <c r="E481" i="5"/>
  <c r="D481" i="5"/>
  <c r="G481" i="5"/>
  <c r="B482" i="5" s="1"/>
  <c r="C481" i="5"/>
  <c r="H481" i="5"/>
  <c r="C408" i="2"/>
  <c r="D408" i="2"/>
  <c r="I408" i="2"/>
  <c r="H408" i="2"/>
  <c r="G408" i="2"/>
  <c r="B409" i="2" s="1"/>
  <c r="E408" i="2"/>
  <c r="C482" i="5" l="1"/>
  <c r="E482" i="5"/>
  <c r="D482" i="5"/>
  <c r="I482" i="5"/>
  <c r="G482" i="5"/>
  <c r="B483" i="5" s="1"/>
  <c r="H482" i="5"/>
  <c r="C409" i="2"/>
  <c r="E409" i="2"/>
  <c r="I409" i="2"/>
  <c r="G409" i="2"/>
  <c r="B410" i="2" s="1"/>
  <c r="H409" i="2"/>
  <c r="D409" i="2"/>
  <c r="G483" i="5" l="1"/>
  <c r="B484" i="5" s="1"/>
  <c r="E483" i="5"/>
  <c r="I483" i="5"/>
  <c r="H483" i="5"/>
  <c r="D483" i="5"/>
  <c r="C483" i="5"/>
  <c r="I410" i="2"/>
  <c r="D410" i="2"/>
  <c r="E410" i="2"/>
  <c r="G410" i="2"/>
  <c r="B411" i="2" s="1"/>
  <c r="C410" i="2"/>
  <c r="H410" i="2"/>
  <c r="D484" i="5" l="1"/>
  <c r="E484" i="5"/>
  <c r="G484" i="5"/>
  <c r="B485" i="5" s="1"/>
  <c r="C484" i="5"/>
  <c r="H484" i="5"/>
  <c r="I484" i="5"/>
  <c r="E411" i="2"/>
  <c r="G411" i="2"/>
  <c r="B412" i="2" s="1"/>
  <c r="H411" i="2"/>
  <c r="D411" i="2"/>
  <c r="C411" i="2"/>
  <c r="I411" i="2"/>
  <c r="C485" i="5" l="1"/>
  <c r="I485" i="5"/>
  <c r="D485" i="5"/>
  <c r="H485" i="5"/>
  <c r="E485" i="5"/>
  <c r="G485" i="5"/>
  <c r="B486" i="5" s="1"/>
  <c r="E412" i="2"/>
  <c r="C412" i="2"/>
  <c r="D412" i="2"/>
  <c r="H412" i="2"/>
  <c r="I412" i="2"/>
  <c r="G412" i="2"/>
  <c r="B413" i="2" s="1"/>
  <c r="E486" i="5" l="1"/>
  <c r="H486" i="5"/>
  <c r="C486" i="5"/>
  <c r="G486" i="5"/>
  <c r="B487" i="5" s="1"/>
  <c r="D486" i="5"/>
  <c r="I486" i="5"/>
  <c r="C413" i="2"/>
  <c r="I413" i="2"/>
  <c r="D413" i="2"/>
  <c r="H413" i="2"/>
  <c r="E413" i="2"/>
  <c r="G413" i="2"/>
  <c r="B414" i="2" s="1"/>
  <c r="G487" i="5" l="1"/>
  <c r="B488" i="5" s="1"/>
  <c r="C487" i="5"/>
  <c r="D487" i="5"/>
  <c r="I487" i="5"/>
  <c r="H487" i="5"/>
  <c r="E487" i="5"/>
  <c r="G414" i="2"/>
  <c r="B415" i="2" s="1"/>
  <c r="E414" i="2"/>
  <c r="C414" i="2"/>
  <c r="D414" i="2"/>
  <c r="H414" i="2"/>
  <c r="I414" i="2"/>
  <c r="G488" i="5" l="1"/>
  <c r="B489" i="5" s="1"/>
  <c r="D488" i="5"/>
  <c r="H488" i="5"/>
  <c r="C488" i="5"/>
  <c r="I488" i="5"/>
  <c r="E488" i="5"/>
  <c r="C415" i="2"/>
  <c r="I415" i="2"/>
  <c r="H415" i="2"/>
  <c r="D415" i="2"/>
  <c r="E415" i="2"/>
  <c r="G415" i="2"/>
  <c r="B416" i="2" s="1"/>
  <c r="G489" i="5" l="1"/>
  <c r="B490" i="5" s="1"/>
  <c r="H489" i="5"/>
  <c r="C489" i="5"/>
  <c r="E489" i="5"/>
  <c r="I489" i="5"/>
  <c r="D489" i="5"/>
  <c r="H416" i="2"/>
  <c r="G416" i="2"/>
  <c r="B417" i="2" s="1"/>
  <c r="C416" i="2"/>
  <c r="I416" i="2"/>
  <c r="E416" i="2"/>
  <c r="D416" i="2"/>
  <c r="C490" i="5" l="1"/>
  <c r="G490" i="5"/>
  <c r="B491" i="5" s="1"/>
  <c r="H490" i="5"/>
  <c r="D490" i="5"/>
  <c r="E490" i="5"/>
  <c r="I490" i="5"/>
  <c r="H417" i="2"/>
  <c r="E417" i="2"/>
  <c r="I417" i="2"/>
  <c r="C417" i="2"/>
  <c r="D417" i="2"/>
  <c r="G417" i="2"/>
  <c r="B418" i="2" s="1"/>
  <c r="C491" i="5" l="1"/>
  <c r="D491" i="5"/>
  <c r="E491" i="5"/>
  <c r="G491" i="5"/>
  <c r="B492" i="5" s="1"/>
  <c r="I491" i="5"/>
  <c r="H491" i="5"/>
  <c r="G418" i="2"/>
  <c r="B419" i="2" s="1"/>
  <c r="D418" i="2"/>
  <c r="E418" i="2"/>
  <c r="C418" i="2"/>
  <c r="H418" i="2"/>
  <c r="I418" i="2"/>
  <c r="C492" i="5" l="1"/>
  <c r="E492" i="5"/>
  <c r="D492" i="5"/>
  <c r="H492" i="5"/>
  <c r="I492" i="5"/>
  <c r="G492" i="5"/>
  <c r="B493" i="5" s="1"/>
  <c r="I419" i="2"/>
  <c r="C419" i="2"/>
  <c r="D419" i="2"/>
  <c r="G419" i="2"/>
  <c r="B420" i="2" s="1"/>
  <c r="E419" i="2"/>
  <c r="H419" i="2"/>
  <c r="C493" i="5" l="1"/>
  <c r="E493" i="5"/>
  <c r="G493" i="5"/>
  <c r="B494" i="5" s="1"/>
  <c r="I493" i="5"/>
  <c r="D493" i="5"/>
  <c r="H493" i="5"/>
  <c r="H420" i="2"/>
  <c r="E420" i="2"/>
  <c r="G420" i="2"/>
  <c r="B421" i="2" s="1"/>
  <c r="C420" i="2"/>
  <c r="I420" i="2"/>
  <c r="D420" i="2"/>
  <c r="G494" i="5" l="1"/>
  <c r="B495" i="5" s="1"/>
  <c r="D494" i="5"/>
  <c r="E494" i="5"/>
  <c r="I494" i="5"/>
  <c r="H494" i="5"/>
  <c r="C494" i="5"/>
  <c r="E421" i="2"/>
  <c r="C421" i="2"/>
  <c r="D421" i="2"/>
  <c r="G421" i="2"/>
  <c r="B422" i="2" s="1"/>
  <c r="I421" i="2"/>
  <c r="H421" i="2"/>
  <c r="C495" i="5" l="1"/>
  <c r="E495" i="5"/>
  <c r="H495" i="5"/>
  <c r="D495" i="5"/>
  <c r="G495" i="5"/>
  <c r="B496" i="5" s="1"/>
  <c r="I495" i="5"/>
  <c r="H422" i="2"/>
  <c r="E422" i="2"/>
  <c r="C422" i="2"/>
  <c r="G422" i="2"/>
  <c r="B423" i="2" s="1"/>
  <c r="D422" i="2"/>
  <c r="I422" i="2"/>
  <c r="G496" i="5" l="1"/>
  <c r="B497" i="5" s="1"/>
  <c r="I496" i="5"/>
  <c r="H496" i="5"/>
  <c r="C496" i="5"/>
  <c r="E496" i="5"/>
  <c r="D496" i="5"/>
  <c r="H423" i="2"/>
  <c r="E423" i="2"/>
  <c r="I423" i="2"/>
  <c r="C423" i="2"/>
  <c r="G423" i="2"/>
  <c r="B424" i="2" s="1"/>
  <c r="D423" i="2"/>
  <c r="I497" i="5" l="1"/>
  <c r="G497" i="5"/>
  <c r="B498" i="5" s="1"/>
  <c r="H497" i="5"/>
  <c r="D497" i="5"/>
  <c r="C497" i="5"/>
  <c r="E497" i="5"/>
  <c r="E424" i="2"/>
  <c r="C424" i="2"/>
  <c r="G424" i="2"/>
  <c r="B425" i="2" s="1"/>
  <c r="D424" i="2"/>
  <c r="H424" i="2"/>
  <c r="I424" i="2"/>
  <c r="C498" i="5" l="1"/>
  <c r="H498" i="5"/>
  <c r="E498" i="5"/>
  <c r="D498" i="5"/>
  <c r="I498" i="5"/>
  <c r="G498" i="5"/>
  <c r="B499" i="5" s="1"/>
  <c r="G425" i="2"/>
  <c r="B426" i="2" s="1"/>
  <c r="C425" i="2"/>
  <c r="D425" i="2"/>
  <c r="I425" i="2"/>
  <c r="H425" i="2"/>
  <c r="E425" i="2"/>
  <c r="I499" i="5" l="1"/>
  <c r="G499" i="5"/>
  <c r="B500" i="5" s="1"/>
  <c r="H499" i="5"/>
  <c r="D499" i="5"/>
  <c r="C499" i="5"/>
  <c r="E499" i="5"/>
  <c r="E426" i="2"/>
  <c r="I426" i="2"/>
  <c r="C426" i="2"/>
  <c r="D426" i="2"/>
  <c r="G426" i="2"/>
  <c r="B427" i="2" s="1"/>
  <c r="H426" i="2"/>
  <c r="E500" i="5" l="1"/>
  <c r="G500" i="5"/>
  <c r="B501" i="5" s="1"/>
  <c r="I500" i="5"/>
  <c r="C500" i="5"/>
  <c r="D500" i="5"/>
  <c r="H500" i="5"/>
  <c r="I427" i="2"/>
  <c r="H427" i="2"/>
  <c r="C427" i="2"/>
  <c r="D427" i="2"/>
  <c r="G427" i="2"/>
  <c r="B428" i="2" s="1"/>
  <c r="E427" i="2"/>
  <c r="C501" i="5" l="1"/>
  <c r="H501" i="5"/>
  <c r="G501" i="5"/>
  <c r="B502" i="5" s="1"/>
  <c r="E501" i="5"/>
  <c r="I501" i="5"/>
  <c r="D501" i="5"/>
  <c r="G428" i="2"/>
  <c r="B429" i="2" s="1"/>
  <c r="D428" i="2"/>
  <c r="C428" i="2"/>
  <c r="I428" i="2"/>
  <c r="H428" i="2"/>
  <c r="E428" i="2"/>
  <c r="E502" i="5" l="1"/>
  <c r="C502" i="5"/>
  <c r="D502" i="5"/>
  <c r="I502" i="5"/>
  <c r="G502" i="5"/>
  <c r="B503" i="5" s="1"/>
  <c r="H502" i="5"/>
  <c r="D429" i="2"/>
  <c r="E429" i="2"/>
  <c r="G429" i="2"/>
  <c r="B430" i="2" s="1"/>
  <c r="H429" i="2"/>
  <c r="C429" i="2"/>
  <c r="I429" i="2"/>
  <c r="G503" i="5" l="1"/>
  <c r="B504" i="5" s="1"/>
  <c r="H503" i="5"/>
  <c r="D503" i="5"/>
  <c r="C503" i="5"/>
  <c r="I503" i="5"/>
  <c r="E503" i="5"/>
  <c r="D430" i="2"/>
  <c r="I430" i="2"/>
  <c r="C430" i="2"/>
  <c r="E430" i="2"/>
  <c r="H430" i="2"/>
  <c r="G430" i="2"/>
  <c r="B431" i="2" s="1"/>
  <c r="H504" i="5" l="1"/>
  <c r="C504" i="5"/>
  <c r="D504" i="5"/>
  <c r="E504" i="5"/>
  <c r="I504" i="5"/>
  <c r="G504" i="5"/>
  <c r="B505" i="5" s="1"/>
  <c r="G431" i="2"/>
  <c r="B432" i="2" s="1"/>
  <c r="H431" i="2"/>
  <c r="I431" i="2"/>
  <c r="D431" i="2"/>
  <c r="E431" i="2"/>
  <c r="C431" i="2"/>
  <c r="D505" i="5" l="1"/>
  <c r="C505" i="5"/>
  <c r="G505" i="5"/>
  <c r="B506" i="5" s="1"/>
  <c r="E505" i="5"/>
  <c r="H505" i="5"/>
  <c r="I505" i="5"/>
  <c r="C432" i="2"/>
  <c r="G432" i="2"/>
  <c r="B433" i="2" s="1"/>
  <c r="D432" i="2"/>
  <c r="I432" i="2"/>
  <c r="E432" i="2"/>
  <c r="H432" i="2"/>
  <c r="I506" i="5" l="1"/>
  <c r="D506" i="5"/>
  <c r="H506" i="5"/>
  <c r="E506" i="5"/>
  <c r="G506" i="5"/>
  <c r="B507" i="5" s="1"/>
  <c r="C506" i="5"/>
  <c r="C433" i="2"/>
  <c r="H433" i="2"/>
  <c r="G433" i="2"/>
  <c r="B434" i="2" s="1"/>
  <c r="D433" i="2"/>
  <c r="I433" i="2"/>
  <c r="E433" i="2"/>
  <c r="D507" i="5" l="1"/>
  <c r="G507" i="5"/>
  <c r="B508" i="5" s="1"/>
  <c r="C507" i="5"/>
  <c r="H507" i="5"/>
  <c r="E507" i="5"/>
  <c r="I507" i="5"/>
  <c r="C434" i="2"/>
  <c r="G434" i="2"/>
  <c r="B435" i="2" s="1"/>
  <c r="D434" i="2"/>
  <c r="E434" i="2"/>
  <c r="H434" i="2"/>
  <c r="I434" i="2"/>
  <c r="D508" i="5" l="1"/>
  <c r="G508" i="5"/>
  <c r="B509" i="5" s="1"/>
  <c r="E508" i="5"/>
  <c r="I508" i="5"/>
  <c r="H508" i="5"/>
  <c r="C508" i="5"/>
  <c r="D435" i="2"/>
  <c r="G435" i="2"/>
  <c r="B436" i="2" s="1"/>
  <c r="C435" i="2"/>
  <c r="H435" i="2"/>
  <c r="E435" i="2"/>
  <c r="I435" i="2"/>
  <c r="I509" i="5" l="1"/>
  <c r="C509" i="5"/>
  <c r="H509" i="5"/>
  <c r="E509" i="5"/>
  <c r="D509" i="5"/>
  <c r="G509" i="5"/>
  <c r="B510" i="5" s="1"/>
  <c r="I436" i="2"/>
  <c r="D436" i="2"/>
  <c r="G436" i="2"/>
  <c r="B437" i="2" s="1"/>
  <c r="E436" i="2"/>
  <c r="C436" i="2"/>
  <c r="H436" i="2"/>
  <c r="G510" i="5" l="1"/>
  <c r="B511" i="5" s="1"/>
  <c r="E510" i="5"/>
  <c r="C510" i="5"/>
  <c r="H510" i="5"/>
  <c r="I510" i="5"/>
  <c r="D510" i="5"/>
  <c r="E437" i="2"/>
  <c r="H437" i="2"/>
  <c r="I437" i="2"/>
  <c r="D437" i="2"/>
  <c r="C437" i="2"/>
  <c r="G437" i="2"/>
  <c r="B438" i="2" s="1"/>
  <c r="I511" i="5" l="1"/>
  <c r="G511" i="5"/>
  <c r="B512" i="5" s="1"/>
  <c r="E511" i="5"/>
  <c r="D511" i="5"/>
  <c r="C511" i="5"/>
  <c r="H511" i="5"/>
  <c r="I438" i="2"/>
  <c r="G438" i="2"/>
  <c r="B439" i="2" s="1"/>
  <c r="E438" i="2"/>
  <c r="D438" i="2"/>
  <c r="C438" i="2"/>
  <c r="H438" i="2"/>
  <c r="H512" i="5" l="1"/>
  <c r="I512" i="5"/>
  <c r="D512" i="5"/>
  <c r="C512" i="5"/>
  <c r="E512" i="5"/>
  <c r="G512" i="5"/>
  <c r="B513" i="5" s="1"/>
  <c r="H439" i="2"/>
  <c r="C439" i="2"/>
  <c r="E439" i="2"/>
  <c r="I439" i="2"/>
  <c r="G439" i="2"/>
  <c r="B440" i="2" s="1"/>
  <c r="D439" i="2"/>
  <c r="I513" i="5" l="1"/>
  <c r="C513" i="5"/>
  <c r="H513" i="5"/>
  <c r="D513" i="5"/>
  <c r="G513" i="5"/>
  <c r="B514" i="5" s="1"/>
  <c r="E513" i="5"/>
  <c r="C440" i="2"/>
  <c r="E440" i="2"/>
  <c r="I440" i="2"/>
  <c r="G440" i="2"/>
  <c r="B441" i="2" s="1"/>
  <c r="D440" i="2"/>
  <c r="H440" i="2"/>
  <c r="E514" i="5" l="1"/>
  <c r="G514" i="5"/>
  <c r="B515" i="5" s="1"/>
  <c r="I514" i="5"/>
  <c r="D514" i="5"/>
  <c r="C514" i="5"/>
  <c r="H514" i="5"/>
  <c r="D441" i="2"/>
  <c r="I441" i="2"/>
  <c r="C441" i="2"/>
  <c r="H441" i="2"/>
  <c r="G441" i="2"/>
  <c r="B442" i="2" s="1"/>
  <c r="E441" i="2"/>
  <c r="I515" i="5" l="1"/>
  <c r="C515" i="5"/>
  <c r="E515" i="5"/>
  <c r="D515" i="5"/>
  <c r="G515" i="5"/>
  <c r="B516" i="5" s="1"/>
  <c r="H515" i="5"/>
  <c r="C442" i="2"/>
  <c r="H442" i="2"/>
  <c r="D442" i="2"/>
  <c r="G442" i="2"/>
  <c r="B443" i="2" s="1"/>
  <c r="I442" i="2"/>
  <c r="E442" i="2"/>
  <c r="D516" i="5" l="1"/>
  <c r="H516" i="5"/>
  <c r="C516" i="5"/>
  <c r="E516" i="5"/>
  <c r="G516" i="5"/>
  <c r="B517" i="5" s="1"/>
  <c r="I516" i="5"/>
  <c r="E443" i="2"/>
  <c r="C443" i="2"/>
  <c r="H443" i="2"/>
  <c r="I443" i="2"/>
  <c r="D443" i="2"/>
  <c r="G443" i="2"/>
  <c r="B444" i="2" s="1"/>
  <c r="C517" i="5" l="1"/>
  <c r="D517" i="5"/>
  <c r="H517" i="5"/>
  <c r="G517" i="5"/>
  <c r="B518" i="5" s="1"/>
  <c r="E517" i="5"/>
  <c r="I517" i="5"/>
  <c r="D444" i="2"/>
  <c r="I444" i="2"/>
  <c r="E444" i="2"/>
  <c r="G444" i="2"/>
  <c r="B445" i="2" s="1"/>
  <c r="C444" i="2"/>
  <c r="H444" i="2"/>
  <c r="I518" i="5" l="1"/>
  <c r="H518" i="5"/>
  <c r="D518" i="5"/>
  <c r="E518" i="5"/>
  <c r="C518" i="5"/>
  <c r="G518" i="5"/>
  <c r="B519" i="5" s="1"/>
  <c r="D445" i="2"/>
  <c r="H445" i="2"/>
  <c r="E445" i="2"/>
  <c r="I445" i="2"/>
  <c r="C445" i="2"/>
  <c r="G445" i="2"/>
  <c r="B446" i="2" s="1"/>
  <c r="G519" i="5" l="1"/>
  <c r="B520" i="5" s="1"/>
  <c r="D519" i="5"/>
  <c r="E519" i="5"/>
  <c r="H519" i="5"/>
  <c r="I519" i="5"/>
  <c r="C519" i="5"/>
  <c r="D446" i="2"/>
  <c r="E446" i="2"/>
  <c r="H446" i="2"/>
  <c r="I446" i="2"/>
  <c r="C446" i="2"/>
  <c r="G446" i="2"/>
  <c r="B447" i="2" s="1"/>
  <c r="H520" i="5" l="1"/>
  <c r="I520" i="5"/>
  <c r="G520" i="5"/>
  <c r="B521" i="5" s="1"/>
  <c r="C520" i="5"/>
  <c r="D520" i="5"/>
  <c r="E520" i="5"/>
  <c r="I447" i="2"/>
  <c r="E447" i="2"/>
  <c r="D447" i="2"/>
  <c r="G447" i="2"/>
  <c r="B448" i="2" s="1"/>
  <c r="H447" i="2"/>
  <c r="C447" i="2"/>
  <c r="D521" i="5" l="1"/>
  <c r="H521" i="5"/>
  <c r="G521" i="5"/>
  <c r="B522" i="5" s="1"/>
  <c r="I521" i="5"/>
  <c r="E521" i="5"/>
  <c r="C521" i="5"/>
  <c r="I448" i="2"/>
  <c r="G448" i="2"/>
  <c r="B449" i="2" s="1"/>
  <c r="E448" i="2"/>
  <c r="C448" i="2"/>
  <c r="H448" i="2"/>
  <c r="D448" i="2"/>
  <c r="E522" i="5" l="1"/>
  <c r="G522" i="5"/>
  <c r="B523" i="5" s="1"/>
  <c r="D522" i="5"/>
  <c r="I522" i="5"/>
  <c r="C522" i="5"/>
  <c r="H522" i="5"/>
  <c r="E449" i="2"/>
  <c r="C449" i="2"/>
  <c r="G449" i="2"/>
  <c r="B450" i="2" s="1"/>
  <c r="I449" i="2"/>
  <c r="H449" i="2"/>
  <c r="D449" i="2"/>
  <c r="D523" i="5" l="1"/>
  <c r="E523" i="5"/>
  <c r="G523" i="5"/>
  <c r="B524" i="5" s="1"/>
  <c r="H523" i="5"/>
  <c r="C523" i="5"/>
  <c r="I523" i="5"/>
  <c r="I450" i="2"/>
  <c r="G450" i="2"/>
  <c r="B451" i="2" s="1"/>
  <c r="D450" i="2"/>
  <c r="E450" i="2"/>
  <c r="H450" i="2"/>
  <c r="C450" i="2"/>
  <c r="D524" i="5" l="1"/>
  <c r="C524" i="5"/>
  <c r="H524" i="5"/>
  <c r="E524" i="5"/>
  <c r="G524" i="5"/>
  <c r="B525" i="5" s="1"/>
  <c r="I524" i="5"/>
  <c r="H451" i="2"/>
  <c r="G451" i="2"/>
  <c r="B452" i="2" s="1"/>
  <c r="C451" i="2"/>
  <c r="D451" i="2"/>
  <c r="I451" i="2"/>
  <c r="E451" i="2"/>
  <c r="I525" i="5" l="1"/>
  <c r="E525" i="5"/>
  <c r="H525" i="5"/>
  <c r="D525" i="5"/>
  <c r="C525" i="5"/>
  <c r="G525" i="5"/>
  <c r="B526" i="5" s="1"/>
  <c r="I452" i="2"/>
  <c r="G452" i="2"/>
  <c r="B453" i="2" s="1"/>
  <c r="C452" i="2"/>
  <c r="E452" i="2"/>
  <c r="D452" i="2"/>
  <c r="H452" i="2"/>
  <c r="G526" i="5" l="1"/>
  <c r="B527" i="5" s="1"/>
  <c r="E526" i="5"/>
  <c r="H526" i="5"/>
  <c r="C526" i="5"/>
  <c r="I526" i="5"/>
  <c r="D526" i="5"/>
  <c r="G453" i="2"/>
  <c r="B454" i="2" s="1"/>
  <c r="D453" i="2"/>
  <c r="H453" i="2"/>
  <c r="I453" i="2"/>
  <c r="E453" i="2"/>
  <c r="C453" i="2"/>
  <c r="E527" i="5" l="1"/>
  <c r="H527" i="5"/>
  <c r="C527" i="5"/>
  <c r="D527" i="5"/>
  <c r="I527" i="5"/>
  <c r="G527" i="5"/>
  <c r="B528" i="5" s="1"/>
  <c r="I454" i="2"/>
  <c r="E454" i="2"/>
  <c r="G454" i="2"/>
  <c r="B455" i="2" s="1"/>
  <c r="D454" i="2"/>
  <c r="C454" i="2"/>
  <c r="H454" i="2"/>
  <c r="E528" i="5" l="1"/>
  <c r="I528" i="5"/>
  <c r="H528" i="5"/>
  <c r="G528" i="5"/>
  <c r="B529" i="5" s="1"/>
  <c r="C528" i="5"/>
  <c r="D528" i="5"/>
  <c r="D455" i="2"/>
  <c r="G455" i="2"/>
  <c r="B456" i="2" s="1"/>
  <c r="I455" i="2"/>
  <c r="H455" i="2"/>
  <c r="C455" i="2"/>
  <c r="E455" i="2"/>
  <c r="C529" i="5" l="1"/>
  <c r="D529" i="5"/>
  <c r="E529" i="5"/>
  <c r="I529" i="5"/>
  <c r="G529" i="5"/>
  <c r="B530" i="5" s="1"/>
  <c r="H529" i="5"/>
  <c r="D456" i="2"/>
  <c r="H456" i="2"/>
  <c r="E456" i="2"/>
  <c r="I456" i="2"/>
  <c r="C456" i="2"/>
  <c r="G456" i="2"/>
  <c r="B457" i="2" s="1"/>
  <c r="E530" i="5" l="1"/>
  <c r="I530" i="5"/>
  <c r="C530" i="5"/>
  <c r="H530" i="5"/>
  <c r="D530" i="5"/>
  <c r="G530" i="5"/>
  <c r="B531" i="5" s="1"/>
  <c r="E457" i="2"/>
  <c r="I457" i="2"/>
  <c r="G457" i="2"/>
  <c r="B458" i="2" s="1"/>
  <c r="D457" i="2"/>
  <c r="C457" i="2"/>
  <c r="H457" i="2"/>
  <c r="G531" i="5" l="1"/>
  <c r="B532" i="5" s="1"/>
  <c r="E531" i="5"/>
  <c r="C531" i="5"/>
  <c r="D531" i="5"/>
  <c r="I531" i="5"/>
  <c r="H531" i="5"/>
  <c r="I458" i="2"/>
  <c r="E458" i="2"/>
  <c r="H458" i="2"/>
  <c r="C458" i="2"/>
  <c r="D458" i="2"/>
  <c r="G458" i="2"/>
  <c r="B459" i="2" s="1"/>
  <c r="G532" i="5" l="1"/>
  <c r="B533" i="5" s="1"/>
  <c r="H532" i="5"/>
  <c r="I532" i="5"/>
  <c r="C532" i="5"/>
  <c r="D532" i="5"/>
  <c r="E532" i="5"/>
  <c r="D459" i="2"/>
  <c r="E459" i="2"/>
  <c r="I459" i="2"/>
  <c r="G459" i="2"/>
  <c r="B460" i="2" s="1"/>
  <c r="H459" i="2"/>
  <c r="C459" i="2"/>
  <c r="C533" i="5" l="1"/>
  <c r="E533" i="5"/>
  <c r="H533" i="5"/>
  <c r="D533" i="5"/>
  <c r="I533" i="5"/>
  <c r="G533" i="5"/>
  <c r="B534" i="5" s="1"/>
  <c r="I460" i="2"/>
  <c r="D460" i="2"/>
  <c r="C460" i="2"/>
  <c r="H460" i="2"/>
  <c r="G460" i="2"/>
  <c r="B461" i="2" s="1"/>
  <c r="E460" i="2"/>
  <c r="H534" i="5" l="1"/>
  <c r="E534" i="5"/>
  <c r="I534" i="5"/>
  <c r="D534" i="5"/>
  <c r="C534" i="5"/>
  <c r="G534" i="5"/>
  <c r="B535" i="5" s="1"/>
  <c r="E461" i="2"/>
  <c r="D461" i="2"/>
  <c r="C461" i="2"/>
  <c r="I461" i="2"/>
  <c r="H461" i="2"/>
  <c r="G461" i="2"/>
  <c r="B462" i="2" s="1"/>
  <c r="E535" i="5" l="1"/>
  <c r="G535" i="5"/>
  <c r="B536" i="5" s="1"/>
  <c r="D535" i="5"/>
  <c r="H535" i="5"/>
  <c r="C535" i="5"/>
  <c r="I535" i="5"/>
  <c r="C462" i="2"/>
  <c r="I462" i="2"/>
  <c r="D462" i="2"/>
  <c r="E462" i="2"/>
  <c r="G462" i="2"/>
  <c r="B463" i="2" s="1"/>
  <c r="H462" i="2"/>
  <c r="H536" i="5" l="1"/>
  <c r="E536" i="5"/>
  <c r="G536" i="5"/>
  <c r="B537" i="5" s="1"/>
  <c r="I536" i="5"/>
  <c r="C536" i="5"/>
  <c r="D536" i="5"/>
  <c r="C463" i="2"/>
  <c r="H463" i="2"/>
  <c r="D463" i="2"/>
  <c r="E463" i="2"/>
  <c r="I463" i="2"/>
  <c r="G463" i="2"/>
  <c r="B464" i="2" s="1"/>
  <c r="D537" i="5" l="1"/>
  <c r="I537" i="5"/>
  <c r="C537" i="5"/>
  <c r="E537" i="5"/>
  <c r="G537" i="5"/>
  <c r="B538" i="5" s="1"/>
  <c r="H537" i="5"/>
  <c r="I464" i="2"/>
  <c r="D464" i="2"/>
  <c r="C464" i="2"/>
  <c r="G464" i="2"/>
  <c r="B465" i="2" s="1"/>
  <c r="E464" i="2"/>
  <c r="H464" i="2"/>
  <c r="C538" i="5" l="1"/>
  <c r="I538" i="5"/>
  <c r="H538" i="5"/>
  <c r="G538" i="5"/>
  <c r="B539" i="5" s="1"/>
  <c r="E538" i="5"/>
  <c r="D538" i="5"/>
  <c r="G465" i="2"/>
  <c r="B466" i="2" s="1"/>
  <c r="D465" i="2"/>
  <c r="C465" i="2"/>
  <c r="I465" i="2"/>
  <c r="H465" i="2"/>
  <c r="E465" i="2"/>
  <c r="D539" i="5" l="1"/>
  <c r="I539" i="5"/>
  <c r="C539" i="5"/>
  <c r="E539" i="5"/>
  <c r="G539" i="5"/>
  <c r="B540" i="5" s="1"/>
  <c r="H539" i="5"/>
  <c r="G466" i="2"/>
  <c r="B467" i="2" s="1"/>
  <c r="C466" i="2"/>
  <c r="D466" i="2"/>
  <c r="I466" i="2"/>
  <c r="E466" i="2"/>
  <c r="H466" i="2"/>
  <c r="I540" i="5" l="1"/>
  <c r="C540" i="5"/>
  <c r="E540" i="5"/>
  <c r="G540" i="5"/>
  <c r="B541" i="5" s="1"/>
  <c r="D540" i="5"/>
  <c r="H540" i="5"/>
  <c r="G467" i="2"/>
  <c r="B468" i="2" s="1"/>
  <c r="I467" i="2"/>
  <c r="D467" i="2"/>
  <c r="C467" i="2"/>
  <c r="E467" i="2"/>
  <c r="H467" i="2"/>
  <c r="I541" i="5" l="1"/>
  <c r="D541" i="5"/>
  <c r="H541" i="5"/>
  <c r="G541" i="5"/>
  <c r="B542" i="5" s="1"/>
  <c r="E541" i="5"/>
  <c r="C541" i="5"/>
  <c r="H468" i="2"/>
  <c r="D468" i="2"/>
  <c r="I468" i="2"/>
  <c r="C468" i="2"/>
  <c r="G468" i="2"/>
  <c r="B469" i="2" s="1"/>
  <c r="E468" i="2"/>
  <c r="H542" i="5" l="1"/>
  <c r="D542" i="5"/>
  <c r="G542" i="5"/>
  <c r="B543" i="5" s="1"/>
  <c r="C542" i="5"/>
  <c r="I542" i="5"/>
  <c r="E542" i="5"/>
  <c r="I469" i="2"/>
  <c r="C469" i="2"/>
  <c r="E469" i="2"/>
  <c r="G469" i="2"/>
  <c r="B470" i="2" s="1"/>
  <c r="H469" i="2"/>
  <c r="D469" i="2"/>
  <c r="E543" i="5" l="1"/>
  <c r="I543" i="5"/>
  <c r="C543" i="5"/>
  <c r="H543" i="5"/>
  <c r="G543" i="5"/>
  <c r="B544" i="5" s="1"/>
  <c r="D543" i="5"/>
  <c r="I470" i="2"/>
  <c r="H470" i="2"/>
  <c r="G470" i="2"/>
  <c r="B471" i="2" s="1"/>
  <c r="E470" i="2"/>
  <c r="C470" i="2"/>
  <c r="D470" i="2"/>
  <c r="E544" i="5" l="1"/>
  <c r="C544" i="5"/>
  <c r="D544" i="5"/>
  <c r="H544" i="5"/>
  <c r="I544" i="5"/>
  <c r="G544" i="5"/>
  <c r="B545" i="5" s="1"/>
  <c r="C471" i="2"/>
  <c r="E471" i="2"/>
  <c r="H471" i="2"/>
  <c r="D471" i="2"/>
  <c r="I471" i="2"/>
  <c r="G471" i="2"/>
  <c r="B472" i="2" s="1"/>
  <c r="E545" i="5" l="1"/>
  <c r="G545" i="5"/>
  <c r="B546" i="5" s="1"/>
  <c r="I545" i="5"/>
  <c r="C545" i="5"/>
  <c r="D545" i="5"/>
  <c r="H545" i="5"/>
  <c r="H472" i="2"/>
  <c r="D472" i="2"/>
  <c r="G472" i="2"/>
  <c r="B473" i="2" s="1"/>
  <c r="I472" i="2"/>
  <c r="C472" i="2"/>
  <c r="E472" i="2"/>
  <c r="I546" i="5" l="1"/>
  <c r="H546" i="5"/>
  <c r="E546" i="5"/>
  <c r="D546" i="5"/>
  <c r="C546" i="5"/>
  <c r="G546" i="5"/>
  <c r="B547" i="5" s="1"/>
  <c r="H473" i="2"/>
  <c r="C473" i="2"/>
  <c r="E473" i="2"/>
  <c r="I473" i="2"/>
  <c r="G473" i="2"/>
  <c r="B474" i="2" s="1"/>
  <c r="D473" i="2"/>
  <c r="I547" i="5" l="1"/>
  <c r="D547" i="5"/>
  <c r="E547" i="5"/>
  <c r="H547" i="5"/>
  <c r="C547" i="5"/>
  <c r="G547" i="5"/>
  <c r="B548" i="5" s="1"/>
  <c r="E474" i="2"/>
  <c r="G474" i="2"/>
  <c r="B475" i="2" s="1"/>
  <c r="H474" i="2"/>
  <c r="I474" i="2"/>
  <c r="D474" i="2"/>
  <c r="C474" i="2"/>
  <c r="G548" i="5" l="1"/>
  <c r="B549" i="5" s="1"/>
  <c r="E548" i="5"/>
  <c r="I548" i="5"/>
  <c r="H548" i="5"/>
  <c r="D548" i="5"/>
  <c r="C548" i="5"/>
  <c r="G475" i="2"/>
  <c r="B476" i="2" s="1"/>
  <c r="C475" i="2"/>
  <c r="E475" i="2"/>
  <c r="H475" i="2"/>
  <c r="D475" i="2"/>
  <c r="I475" i="2"/>
  <c r="G549" i="5" l="1"/>
  <c r="B550" i="5" s="1"/>
  <c r="D549" i="5"/>
  <c r="C549" i="5"/>
  <c r="H549" i="5"/>
  <c r="I549" i="5"/>
  <c r="E549" i="5"/>
  <c r="H476" i="2"/>
  <c r="D476" i="2"/>
  <c r="C476" i="2"/>
  <c r="G476" i="2"/>
  <c r="B477" i="2" s="1"/>
  <c r="I476" i="2"/>
  <c r="E476" i="2"/>
  <c r="E550" i="5" l="1"/>
  <c r="D550" i="5"/>
  <c r="G550" i="5"/>
  <c r="B551" i="5" s="1"/>
  <c r="C550" i="5"/>
  <c r="I550" i="5"/>
  <c r="H550" i="5"/>
  <c r="G477" i="2"/>
  <c r="B478" i="2" s="1"/>
  <c r="D477" i="2"/>
  <c r="I477" i="2"/>
  <c r="H477" i="2"/>
  <c r="E477" i="2"/>
  <c r="C477" i="2"/>
  <c r="C551" i="5" l="1"/>
  <c r="I551" i="5"/>
  <c r="E551" i="5"/>
  <c r="G551" i="5"/>
  <c r="B552" i="5" s="1"/>
  <c r="H551" i="5"/>
  <c r="D551" i="5"/>
  <c r="G478" i="2"/>
  <c r="B479" i="2" s="1"/>
  <c r="E478" i="2"/>
  <c r="D478" i="2"/>
  <c r="C478" i="2"/>
  <c r="I478" i="2"/>
  <c r="H478" i="2"/>
  <c r="E552" i="5" l="1"/>
  <c r="H552" i="5"/>
  <c r="I552" i="5"/>
  <c r="C552" i="5"/>
  <c r="D552" i="5"/>
  <c r="G552" i="5"/>
  <c r="B553" i="5" s="1"/>
  <c r="H479" i="2"/>
  <c r="C479" i="2"/>
  <c r="D479" i="2"/>
  <c r="G479" i="2"/>
  <c r="B480" i="2" s="1"/>
  <c r="I479" i="2"/>
  <c r="E479" i="2"/>
  <c r="E553" i="5" l="1"/>
  <c r="C553" i="5"/>
  <c r="I553" i="5"/>
  <c r="G553" i="5"/>
  <c r="B554" i="5" s="1"/>
  <c r="D553" i="5"/>
  <c r="H553" i="5"/>
  <c r="C480" i="2"/>
  <c r="D480" i="2"/>
  <c r="E480" i="2"/>
  <c r="G480" i="2"/>
  <c r="B481" i="2" s="1"/>
  <c r="I480" i="2"/>
  <c r="H480" i="2"/>
  <c r="C554" i="5" l="1"/>
  <c r="E554" i="5"/>
  <c r="D554" i="5"/>
  <c r="H554" i="5"/>
  <c r="G554" i="5"/>
  <c r="I554" i="5"/>
  <c r="H481" i="2"/>
  <c r="I481" i="2"/>
  <c r="G481" i="2"/>
  <c r="B482" i="2" s="1"/>
  <c r="E481" i="2"/>
  <c r="C481" i="2"/>
  <c r="D481" i="2"/>
  <c r="C482" i="2" l="1"/>
  <c r="G482" i="2"/>
  <c r="B483" i="2" s="1"/>
  <c r="E482" i="2"/>
  <c r="D482" i="2"/>
  <c r="I482" i="2"/>
  <c r="H482" i="2"/>
  <c r="G483" i="2" l="1"/>
  <c r="B484" i="2" s="1"/>
  <c r="I483" i="2"/>
  <c r="C483" i="2"/>
  <c r="D483" i="2"/>
  <c r="H483" i="2"/>
  <c r="E483" i="2"/>
  <c r="I484" i="2" l="1"/>
  <c r="D484" i="2"/>
  <c r="G484" i="2"/>
  <c r="B485" i="2" s="1"/>
  <c r="E484" i="2"/>
  <c r="C484" i="2"/>
  <c r="H484" i="2"/>
  <c r="H485" i="2" l="1"/>
  <c r="I485" i="2"/>
  <c r="G485" i="2"/>
  <c r="B486" i="2" s="1"/>
  <c r="E485" i="2"/>
  <c r="D485" i="2"/>
  <c r="C485" i="2"/>
  <c r="D486" i="2" l="1"/>
  <c r="E486" i="2"/>
  <c r="H486" i="2"/>
  <c r="C486" i="2"/>
  <c r="I486" i="2"/>
  <c r="G486" i="2"/>
  <c r="B487" i="2" s="1"/>
  <c r="G487" i="2" l="1"/>
  <c r="B488" i="2" s="1"/>
  <c r="E487" i="2"/>
  <c r="D487" i="2"/>
  <c r="I487" i="2"/>
  <c r="H487" i="2"/>
  <c r="C487" i="2"/>
  <c r="C488" i="2" l="1"/>
  <c r="G488" i="2"/>
  <c r="B489" i="2" s="1"/>
  <c r="H488" i="2"/>
  <c r="E488" i="2"/>
  <c r="D488" i="2"/>
  <c r="I488" i="2"/>
  <c r="G489" i="2" l="1"/>
  <c r="B490" i="2" s="1"/>
  <c r="H489" i="2"/>
  <c r="C489" i="2"/>
  <c r="D489" i="2"/>
  <c r="E489" i="2"/>
  <c r="I489" i="2"/>
  <c r="D490" i="2" l="1"/>
  <c r="H490" i="2"/>
  <c r="C490" i="2"/>
  <c r="G490" i="2"/>
  <c r="B491" i="2" s="1"/>
  <c r="E490" i="2"/>
  <c r="I490" i="2"/>
  <c r="E491" i="2" l="1"/>
  <c r="I491" i="2"/>
  <c r="H491" i="2"/>
  <c r="D491" i="2"/>
  <c r="G491" i="2"/>
  <c r="B492" i="2" s="1"/>
  <c r="C491" i="2"/>
  <c r="I492" i="2" l="1"/>
  <c r="H492" i="2"/>
  <c r="D492" i="2"/>
  <c r="G492" i="2"/>
  <c r="B493" i="2" s="1"/>
  <c r="C492" i="2"/>
  <c r="E492" i="2"/>
  <c r="E493" i="2" l="1"/>
  <c r="G493" i="2"/>
  <c r="B494" i="2" s="1"/>
  <c r="D493" i="2"/>
  <c r="I493" i="2"/>
  <c r="H493" i="2"/>
  <c r="C493" i="2"/>
  <c r="C494" i="2" l="1"/>
  <c r="I494" i="2"/>
  <c r="H494" i="2"/>
  <c r="D494" i="2"/>
  <c r="G494" i="2"/>
  <c r="B495" i="2" s="1"/>
  <c r="E494" i="2"/>
  <c r="G495" i="2" l="1"/>
  <c r="B496" i="2" s="1"/>
  <c r="I495" i="2"/>
  <c r="D495" i="2"/>
  <c r="E495" i="2"/>
  <c r="C495" i="2"/>
  <c r="H495" i="2"/>
  <c r="E496" i="2" l="1"/>
  <c r="D496" i="2"/>
  <c r="I496" i="2"/>
  <c r="C496" i="2"/>
  <c r="H496" i="2"/>
  <c r="G496" i="2"/>
  <c r="B497" i="2" s="1"/>
  <c r="I497" i="2" l="1"/>
  <c r="H497" i="2"/>
  <c r="G497" i="2"/>
  <c r="B498" i="2" s="1"/>
  <c r="C497" i="2"/>
  <c r="D497" i="2"/>
  <c r="E497" i="2"/>
  <c r="C498" i="2" l="1"/>
  <c r="H498" i="2"/>
  <c r="D498" i="2"/>
  <c r="I498" i="2"/>
  <c r="E498" i="2"/>
  <c r="G498" i="2"/>
  <c r="B499" i="2" s="1"/>
  <c r="I499" i="2" l="1"/>
  <c r="D499" i="2"/>
  <c r="G499" i="2"/>
  <c r="B500" i="2" s="1"/>
  <c r="H499" i="2"/>
  <c r="C499" i="2"/>
  <c r="E499" i="2"/>
  <c r="C500" i="2" l="1"/>
  <c r="I500" i="2"/>
  <c r="G500" i="2"/>
  <c r="B501" i="2" s="1"/>
  <c r="E500" i="2"/>
  <c r="D500" i="2"/>
  <c r="H500" i="2"/>
  <c r="D501" i="2" l="1"/>
  <c r="E501" i="2"/>
  <c r="C501" i="2"/>
  <c r="G501" i="2"/>
  <c r="B502" i="2" s="1"/>
  <c r="I501" i="2"/>
  <c r="H501" i="2"/>
  <c r="C502" i="2" l="1"/>
  <c r="H502" i="2"/>
  <c r="D502" i="2"/>
  <c r="E502" i="2"/>
  <c r="G502" i="2"/>
  <c r="B503" i="2" s="1"/>
  <c r="I502" i="2"/>
  <c r="E503" i="2" l="1"/>
  <c r="G503" i="2"/>
  <c r="B504" i="2" s="1"/>
  <c r="C503" i="2"/>
  <c r="D503" i="2"/>
  <c r="H503" i="2"/>
  <c r="I503" i="2"/>
  <c r="C504" i="2" l="1"/>
  <c r="G504" i="2"/>
  <c r="B505" i="2" s="1"/>
  <c r="D504" i="2"/>
  <c r="H504" i="2"/>
  <c r="E504" i="2"/>
  <c r="I504" i="2"/>
  <c r="E505" i="2" l="1"/>
  <c r="G505" i="2"/>
  <c r="B506" i="2" s="1"/>
  <c r="H505" i="2"/>
  <c r="I505" i="2"/>
  <c r="C505" i="2"/>
  <c r="D505" i="2"/>
  <c r="E506" i="2" l="1"/>
  <c r="D506" i="2"/>
  <c r="H506" i="2"/>
  <c r="C506" i="2"/>
  <c r="G506" i="2"/>
  <c r="B507" i="2" s="1"/>
  <c r="I506" i="2"/>
  <c r="D507" i="2" l="1"/>
  <c r="I507" i="2"/>
  <c r="G507" i="2"/>
  <c r="B508" i="2" s="1"/>
  <c r="E507" i="2"/>
  <c r="H507" i="2"/>
  <c r="C507" i="2"/>
  <c r="I508" i="2" l="1"/>
  <c r="E508" i="2"/>
  <c r="D508" i="2"/>
  <c r="G508" i="2"/>
  <c r="B509" i="2" s="1"/>
  <c r="C508" i="2"/>
  <c r="H508" i="2"/>
  <c r="D509" i="2" l="1"/>
  <c r="I509" i="2"/>
  <c r="G509" i="2"/>
  <c r="B510" i="2" s="1"/>
  <c r="H509" i="2"/>
  <c r="C509" i="2"/>
  <c r="E509" i="2"/>
  <c r="G510" i="2" l="1"/>
  <c r="B511" i="2" s="1"/>
  <c r="D510" i="2"/>
  <c r="H510" i="2"/>
  <c r="C510" i="2"/>
  <c r="E510" i="2"/>
  <c r="I510" i="2"/>
  <c r="G511" i="2" l="1"/>
  <c r="B512" i="2" s="1"/>
  <c r="C511" i="2"/>
  <c r="H511" i="2"/>
  <c r="D511" i="2"/>
  <c r="E511" i="2"/>
  <c r="I511" i="2"/>
  <c r="E512" i="2" l="1"/>
  <c r="I512" i="2"/>
  <c r="H512" i="2"/>
  <c r="G512" i="2"/>
  <c r="B513" i="2" s="1"/>
  <c r="D512" i="2"/>
  <c r="C512" i="2"/>
  <c r="I513" i="2" l="1"/>
  <c r="D513" i="2"/>
  <c r="C513" i="2"/>
  <c r="G513" i="2"/>
  <c r="B514" i="2" s="1"/>
  <c r="E513" i="2"/>
  <c r="H513" i="2"/>
  <c r="D514" i="2" l="1"/>
  <c r="I514" i="2"/>
  <c r="C514" i="2"/>
  <c r="E514" i="2"/>
  <c r="G514" i="2"/>
  <c r="B515" i="2" s="1"/>
  <c r="H514" i="2"/>
  <c r="E515" i="2" l="1"/>
  <c r="C515" i="2"/>
  <c r="H515" i="2"/>
  <c r="D515" i="2"/>
  <c r="I515" i="2"/>
  <c r="G515" i="2"/>
  <c r="B516" i="2" s="1"/>
  <c r="H516" i="2" l="1"/>
  <c r="E516" i="2"/>
  <c r="I516" i="2"/>
  <c r="D516" i="2"/>
  <c r="G516" i="2"/>
  <c r="B517" i="2" s="1"/>
  <c r="C516" i="2"/>
  <c r="G517" i="2" l="1"/>
  <c r="B518" i="2" s="1"/>
  <c r="E517" i="2"/>
  <c r="C517" i="2"/>
  <c r="H517" i="2"/>
  <c r="I517" i="2"/>
  <c r="D517" i="2"/>
  <c r="G518" i="2" l="1"/>
  <c r="B519" i="2" s="1"/>
  <c r="H518" i="2"/>
  <c r="D518" i="2"/>
  <c r="I518" i="2"/>
  <c r="C518" i="2"/>
  <c r="E518" i="2"/>
  <c r="I519" i="2" l="1"/>
  <c r="G519" i="2"/>
  <c r="B520" i="2" s="1"/>
  <c r="E519" i="2"/>
  <c r="C519" i="2"/>
  <c r="D519" i="2"/>
  <c r="H519" i="2"/>
  <c r="H520" i="2" l="1"/>
  <c r="G520" i="2"/>
  <c r="B521" i="2" s="1"/>
  <c r="C520" i="2"/>
  <c r="E520" i="2"/>
  <c r="D520" i="2"/>
  <c r="I520" i="2"/>
  <c r="H521" i="2" l="1"/>
  <c r="G521" i="2"/>
  <c r="B522" i="2" s="1"/>
  <c r="D521" i="2"/>
  <c r="I521" i="2"/>
  <c r="E521" i="2"/>
  <c r="C521" i="2"/>
  <c r="E522" i="2" l="1"/>
  <c r="D522" i="2"/>
  <c r="C522" i="2"/>
  <c r="I522" i="2"/>
  <c r="H522" i="2"/>
  <c r="G522" i="2"/>
  <c r="B523" i="2" s="1"/>
  <c r="H523" i="2" l="1"/>
  <c r="C523" i="2"/>
  <c r="D523" i="2"/>
  <c r="E523" i="2"/>
  <c r="I523" i="2"/>
  <c r="G523" i="2"/>
  <c r="B524" i="2" s="1"/>
  <c r="C524" i="2" l="1"/>
  <c r="D524" i="2"/>
  <c r="I524" i="2"/>
  <c r="H524" i="2"/>
  <c r="E524" i="2"/>
  <c r="G524" i="2"/>
  <c r="B525" i="2" s="1"/>
  <c r="C525" i="2" l="1"/>
  <c r="E525" i="2"/>
  <c r="D525" i="2"/>
  <c r="H525" i="2"/>
  <c r="G525" i="2"/>
  <c r="B526" i="2" s="1"/>
  <c r="I525" i="2"/>
  <c r="E526" i="2" l="1"/>
  <c r="H526" i="2"/>
  <c r="I526" i="2"/>
  <c r="C526" i="2"/>
  <c r="D526" i="2"/>
  <c r="G526" i="2"/>
  <c r="B527" i="2" s="1"/>
  <c r="C527" i="2" l="1"/>
  <c r="H527" i="2"/>
  <c r="E527" i="2"/>
  <c r="G527" i="2"/>
  <c r="B528" i="2" s="1"/>
  <c r="I527" i="2"/>
  <c r="D527" i="2"/>
  <c r="D528" i="2" l="1"/>
  <c r="G528" i="2"/>
  <c r="B529" i="2" s="1"/>
  <c r="C528" i="2"/>
  <c r="H528" i="2"/>
  <c r="E528" i="2"/>
  <c r="I528" i="2"/>
  <c r="E529" i="2" l="1"/>
  <c r="H529" i="2"/>
  <c r="I529" i="2"/>
  <c r="D529" i="2"/>
  <c r="G529" i="2"/>
  <c r="B530" i="2" s="1"/>
  <c r="C529" i="2"/>
  <c r="G530" i="2" l="1"/>
  <c r="B531" i="2" s="1"/>
  <c r="E530" i="2"/>
  <c r="I530" i="2"/>
  <c r="H530" i="2"/>
  <c r="C530" i="2"/>
  <c r="D530" i="2"/>
  <c r="H531" i="2" l="1"/>
  <c r="G531" i="2"/>
  <c r="B532" i="2" s="1"/>
  <c r="D531" i="2"/>
  <c r="E531" i="2"/>
  <c r="I531" i="2"/>
  <c r="C531" i="2"/>
  <c r="D532" i="2" l="1"/>
  <c r="G532" i="2"/>
  <c r="B533" i="2" s="1"/>
  <c r="I532" i="2"/>
  <c r="C532" i="2"/>
  <c r="E532" i="2"/>
  <c r="H532" i="2"/>
  <c r="I533" i="2" l="1"/>
  <c r="E533" i="2"/>
  <c r="C533" i="2"/>
  <c r="D533" i="2"/>
  <c r="G533" i="2"/>
  <c r="B534" i="2" s="1"/>
  <c r="H533" i="2"/>
  <c r="G534" i="2" l="1"/>
  <c r="B535" i="2" s="1"/>
  <c r="C534" i="2"/>
  <c r="D534" i="2"/>
  <c r="I534" i="2"/>
  <c r="H534" i="2"/>
  <c r="E534" i="2"/>
  <c r="D535" i="2" l="1"/>
  <c r="I535" i="2"/>
  <c r="G535" i="2"/>
  <c r="B536" i="2" s="1"/>
  <c r="H535" i="2"/>
  <c r="E535" i="2"/>
  <c r="C535" i="2"/>
  <c r="H536" i="2" l="1"/>
  <c r="I536" i="2"/>
  <c r="C536" i="2"/>
  <c r="G536" i="2"/>
  <c r="B537" i="2" s="1"/>
  <c r="D536" i="2"/>
  <c r="E536" i="2"/>
  <c r="H537" i="2" l="1"/>
  <c r="I537" i="2"/>
  <c r="C537" i="2"/>
  <c r="G537" i="2"/>
  <c r="B538" i="2" s="1"/>
  <c r="D537" i="2"/>
  <c r="E537" i="2"/>
  <c r="H538" i="2" l="1"/>
  <c r="D538" i="2"/>
  <c r="E538" i="2"/>
  <c r="C538" i="2"/>
  <c r="I538" i="2"/>
  <c r="G538" i="2"/>
  <c r="B539" i="2" s="1"/>
  <c r="H539" i="2" l="1"/>
  <c r="C539" i="2"/>
  <c r="G539" i="2"/>
  <c r="B540" i="2" s="1"/>
  <c r="E539" i="2"/>
  <c r="D539" i="2"/>
  <c r="I539" i="2"/>
  <c r="D540" i="2" l="1"/>
  <c r="E540" i="2"/>
  <c r="G540" i="2"/>
  <c r="B541" i="2" s="1"/>
  <c r="H540" i="2"/>
  <c r="C540" i="2"/>
  <c r="I540" i="2"/>
  <c r="D541" i="2" l="1"/>
  <c r="C541" i="2"/>
  <c r="H541" i="2"/>
  <c r="I541" i="2"/>
  <c r="E541" i="2"/>
  <c r="G541" i="2"/>
  <c r="B542" i="2" s="1"/>
  <c r="H542" i="2" l="1"/>
  <c r="E542" i="2"/>
  <c r="G542" i="2"/>
  <c r="B543" i="2" s="1"/>
  <c r="C542" i="2"/>
  <c r="D542" i="2"/>
  <c r="I542" i="2"/>
  <c r="E543" i="2" l="1"/>
  <c r="G543" i="2"/>
  <c r="B544" i="2" s="1"/>
  <c r="D543" i="2"/>
  <c r="C543" i="2"/>
  <c r="H543" i="2"/>
  <c r="I543" i="2"/>
  <c r="D544" i="2" l="1"/>
  <c r="C544" i="2"/>
  <c r="H544" i="2"/>
  <c r="E544" i="2"/>
  <c r="G544" i="2"/>
  <c r="B545" i="2" s="1"/>
  <c r="I544" i="2"/>
  <c r="G545" i="2" l="1"/>
  <c r="B546" i="2" s="1"/>
  <c r="D545" i="2"/>
  <c r="E545" i="2"/>
  <c r="I545" i="2"/>
  <c r="H545" i="2"/>
  <c r="C545" i="2"/>
  <c r="D546" i="2" l="1"/>
  <c r="I546" i="2"/>
  <c r="E546" i="2"/>
  <c r="C546" i="2"/>
  <c r="G546" i="2"/>
  <c r="B547" i="2" s="1"/>
  <c r="H546" i="2"/>
  <c r="E547" i="2" l="1"/>
  <c r="C547" i="2"/>
  <c r="G547" i="2"/>
  <c r="B548" i="2" s="1"/>
  <c r="H547" i="2"/>
  <c r="D547" i="2"/>
  <c r="I547" i="2"/>
  <c r="G548" i="2" l="1"/>
  <c r="B549" i="2" s="1"/>
  <c r="C548" i="2"/>
  <c r="H548" i="2"/>
  <c r="I548" i="2"/>
  <c r="D548" i="2"/>
  <c r="E548" i="2"/>
  <c r="G549" i="2" l="1"/>
  <c r="B550" i="2" s="1"/>
  <c r="I549" i="2"/>
  <c r="C549" i="2"/>
  <c r="D549" i="2"/>
  <c r="E549" i="2"/>
  <c r="H549" i="2"/>
  <c r="E550" i="2" l="1"/>
  <c r="D550" i="2"/>
  <c r="H550" i="2"/>
  <c r="G550" i="2"/>
  <c r="B551" i="2" s="1"/>
  <c r="I550" i="2"/>
  <c r="C550" i="2"/>
  <c r="I551" i="2" l="1"/>
  <c r="E551" i="2"/>
  <c r="G551" i="2"/>
  <c r="B552" i="2" s="1"/>
  <c r="C551" i="2"/>
  <c r="D551" i="2"/>
  <c r="H551" i="2"/>
  <c r="E552" i="2" l="1"/>
  <c r="C552" i="2"/>
  <c r="D552" i="2"/>
  <c r="H552" i="2"/>
  <c r="G552" i="2"/>
  <c r="B553" i="2" s="1"/>
  <c r="I552" i="2"/>
  <c r="I553" i="2" l="1"/>
  <c r="G553" i="2"/>
  <c r="B554" i="2" s="1"/>
  <c r="D553" i="2"/>
  <c r="H553" i="2"/>
  <c r="E553" i="2"/>
  <c r="C553" i="2"/>
  <c r="H554" i="2" l="1"/>
  <c r="I554" i="2"/>
  <c r="C554" i="2"/>
  <c r="D554" i="2"/>
  <c r="E554" i="2"/>
  <c r="G554" i="2"/>
  <c r="B555" i="2" s="1"/>
  <c r="D555" i="2" l="1"/>
  <c r="I555" i="2"/>
  <c r="G555" i="2"/>
  <c r="B556" i="2" s="1"/>
  <c r="E555" i="2"/>
  <c r="H555" i="2"/>
  <c r="C555" i="2"/>
  <c r="I556" i="2" l="1"/>
  <c r="E556" i="2"/>
  <c r="D556" i="2"/>
  <c r="H556" i="2"/>
  <c r="C556" i="2"/>
  <c r="G556" i="2"/>
  <c r="B557" i="2" s="1"/>
  <c r="C557" i="2" l="1"/>
  <c r="I557" i="2"/>
  <c r="D557" i="2"/>
  <c r="E557" i="2"/>
  <c r="G557" i="2"/>
  <c r="B558" i="2" s="1"/>
  <c r="H557" i="2"/>
  <c r="D558" i="2" l="1"/>
  <c r="G558" i="2"/>
  <c r="B559" i="2" s="1"/>
  <c r="I558" i="2"/>
  <c r="E558" i="2"/>
  <c r="H558" i="2"/>
  <c r="C558" i="2"/>
  <c r="C559" i="2" l="1"/>
  <c r="E559" i="2"/>
  <c r="D559" i="2"/>
  <c r="H559" i="2"/>
  <c r="I559" i="2"/>
  <c r="G559" i="2"/>
  <c r="B560" i="2" s="1"/>
  <c r="G560" i="2" l="1"/>
  <c r="B561" i="2" s="1"/>
  <c r="H560" i="2"/>
  <c r="E560" i="2"/>
  <c r="D560" i="2"/>
  <c r="C560" i="2"/>
  <c r="I560" i="2"/>
  <c r="E561" i="2" l="1"/>
  <c r="D561" i="2"/>
  <c r="G561" i="2"/>
  <c r="B562" i="2" s="1"/>
  <c r="H561" i="2"/>
  <c r="C561" i="2"/>
  <c r="I561" i="2"/>
  <c r="E562" i="2" l="1"/>
  <c r="G562" i="2"/>
  <c r="B563" i="2" s="1"/>
  <c r="D562" i="2"/>
  <c r="H562" i="2"/>
  <c r="I562" i="2"/>
  <c r="C562" i="2"/>
  <c r="I563" i="2" l="1"/>
  <c r="H563" i="2"/>
  <c r="G563" i="2"/>
  <c r="B564" i="2" s="1"/>
  <c r="E563" i="2"/>
  <c r="D563" i="2"/>
  <c r="C563" i="2"/>
  <c r="D564" i="2" l="1"/>
  <c r="H564" i="2"/>
  <c r="C564" i="2"/>
  <c r="I564" i="2"/>
  <c r="E564" i="2"/>
  <c r="G564" i="2"/>
  <c r="B565" i="2" s="1"/>
  <c r="H565" i="2" l="1"/>
  <c r="C565" i="2"/>
  <c r="G565" i="2"/>
  <c r="B566" i="2" s="1"/>
  <c r="E565" i="2"/>
  <c r="D565" i="2"/>
  <c r="I565" i="2"/>
  <c r="E566" i="2" l="1"/>
  <c r="I566" i="2"/>
  <c r="G566" i="2"/>
  <c r="B567" i="2" s="1"/>
  <c r="H566" i="2"/>
  <c r="C566" i="2"/>
  <c r="D566" i="2"/>
  <c r="H567" i="2" l="1"/>
  <c r="E567" i="2"/>
  <c r="D567" i="2"/>
  <c r="G567" i="2"/>
  <c r="B568" i="2" s="1"/>
  <c r="C567" i="2"/>
  <c r="I567" i="2"/>
  <c r="D568" i="2" l="1"/>
  <c r="E568" i="2"/>
  <c r="G568" i="2"/>
  <c r="B569" i="2" s="1"/>
  <c r="H568" i="2"/>
  <c r="C568" i="2"/>
  <c r="I568" i="2"/>
  <c r="D569" i="2" l="1"/>
  <c r="E569" i="2"/>
  <c r="I569" i="2"/>
  <c r="G569" i="2"/>
  <c r="B570" i="2" s="1"/>
  <c r="C569" i="2"/>
  <c r="H569" i="2"/>
  <c r="H570" i="2" l="1"/>
  <c r="G570" i="2"/>
  <c r="B571" i="2" s="1"/>
  <c r="C570" i="2"/>
  <c r="E570" i="2"/>
  <c r="I570" i="2"/>
  <c r="D570" i="2"/>
  <c r="D571" i="2" l="1"/>
  <c r="E571" i="2"/>
  <c r="G571" i="2"/>
  <c r="B572" i="2" s="1"/>
  <c r="I571" i="2"/>
  <c r="C571" i="2"/>
  <c r="H571" i="2"/>
  <c r="H572" i="2" l="1"/>
  <c r="D572" i="2"/>
  <c r="C572" i="2"/>
  <c r="G572" i="2"/>
  <c r="B573" i="2" s="1"/>
  <c r="E572" i="2"/>
  <c r="I572" i="2"/>
  <c r="G573" i="2" l="1"/>
  <c r="B574" i="2" s="1"/>
  <c r="I573" i="2"/>
  <c r="D573" i="2"/>
  <c r="C573" i="2"/>
  <c r="H573" i="2"/>
  <c r="E573" i="2"/>
  <c r="D574" i="2" l="1"/>
  <c r="C574" i="2"/>
  <c r="I574" i="2"/>
  <c r="G574" i="2"/>
  <c r="B575" i="2" s="1"/>
  <c r="E574" i="2"/>
  <c r="H574" i="2"/>
  <c r="I575" i="2" l="1"/>
  <c r="C575" i="2"/>
  <c r="D575" i="2"/>
  <c r="E575" i="2"/>
  <c r="G575" i="2"/>
  <c r="B576" i="2" s="1"/>
  <c r="H575" i="2"/>
  <c r="E576" i="2" l="1"/>
  <c r="H576" i="2"/>
  <c r="C576" i="2"/>
  <c r="G576" i="2"/>
  <c r="B577" i="2" s="1"/>
  <c r="I576" i="2"/>
  <c r="D576" i="2"/>
  <c r="E577" i="2" l="1"/>
  <c r="H577" i="2"/>
  <c r="D577" i="2"/>
  <c r="G577" i="2"/>
  <c r="B578" i="2" s="1"/>
  <c r="I577" i="2"/>
  <c r="C577" i="2"/>
  <c r="H578" i="2" l="1"/>
  <c r="C578" i="2"/>
  <c r="E578" i="2"/>
  <c r="I578" i="2"/>
  <c r="D578" i="2"/>
  <c r="G578" i="2"/>
  <c r="B579" i="2" s="1"/>
  <c r="C579" i="2" l="1"/>
  <c r="H579" i="2"/>
  <c r="D579" i="2"/>
  <c r="I579" i="2"/>
  <c r="G579" i="2"/>
  <c r="B580" i="2" s="1"/>
  <c r="E579" i="2"/>
  <c r="G580" i="2" l="1"/>
  <c r="B581" i="2" s="1"/>
  <c r="D580" i="2"/>
  <c r="C580" i="2"/>
  <c r="I580" i="2"/>
  <c r="E580" i="2"/>
  <c r="H580" i="2"/>
  <c r="H581" i="2" l="1"/>
  <c r="D581" i="2"/>
  <c r="C581" i="2"/>
  <c r="E581" i="2"/>
  <c r="I581" i="2"/>
  <c r="G581" i="2"/>
  <c r="B582" i="2" s="1"/>
  <c r="E582" i="2" l="1"/>
  <c r="H582" i="2"/>
  <c r="I582" i="2"/>
  <c r="C582" i="2"/>
  <c r="G582" i="2"/>
  <c r="B583" i="2" s="1"/>
  <c r="D582" i="2"/>
  <c r="H583" i="2" l="1"/>
  <c r="I583" i="2"/>
  <c r="D583" i="2"/>
  <c r="G583" i="2"/>
  <c r="B584" i="2" s="1"/>
  <c r="E583" i="2"/>
  <c r="C583" i="2"/>
  <c r="D584" i="2" l="1"/>
  <c r="C584" i="2"/>
  <c r="G584" i="2"/>
  <c r="B585" i="2" s="1"/>
  <c r="I584" i="2"/>
  <c r="H584" i="2"/>
  <c r="E584" i="2"/>
  <c r="D585" i="2" l="1"/>
  <c r="C585" i="2"/>
  <c r="G585" i="2"/>
  <c r="B586" i="2" s="1"/>
  <c r="E585" i="2"/>
  <c r="H585" i="2"/>
  <c r="I585" i="2"/>
  <c r="C586" i="2" l="1"/>
  <c r="E586" i="2"/>
  <c r="D586" i="2"/>
  <c r="G586" i="2"/>
  <c r="B587" i="2" s="1"/>
  <c r="I586" i="2"/>
  <c r="H586" i="2"/>
  <c r="E587" i="2" l="1"/>
  <c r="G587" i="2"/>
  <c r="B588" i="2" s="1"/>
  <c r="D587" i="2"/>
  <c r="C587" i="2"/>
  <c r="H587" i="2"/>
  <c r="I587" i="2"/>
  <c r="H588" i="2" l="1"/>
  <c r="D588" i="2"/>
  <c r="C588" i="2"/>
  <c r="I588" i="2"/>
  <c r="G588" i="2"/>
  <c r="B589" i="2" s="1"/>
  <c r="E588" i="2"/>
  <c r="I589" i="2" l="1"/>
  <c r="H589" i="2"/>
  <c r="D589" i="2"/>
  <c r="E589" i="2"/>
  <c r="C589" i="2"/>
  <c r="G589" i="2"/>
  <c r="B590" i="2" s="1"/>
  <c r="I590" i="2" l="1"/>
  <c r="E590" i="2"/>
  <c r="G590" i="2"/>
  <c r="B591" i="2" s="1"/>
  <c r="H590" i="2"/>
  <c r="D590" i="2"/>
  <c r="C590" i="2"/>
  <c r="D591" i="2" l="1"/>
  <c r="G591" i="2"/>
  <c r="B592" i="2" s="1"/>
  <c r="H591" i="2"/>
  <c r="C591" i="2"/>
  <c r="E591" i="2"/>
  <c r="I591" i="2"/>
  <c r="G592" i="2" l="1"/>
  <c r="B593" i="2" s="1"/>
  <c r="E592" i="2"/>
  <c r="H592" i="2"/>
  <c r="D592" i="2"/>
  <c r="I592" i="2"/>
  <c r="C592" i="2"/>
  <c r="I593" i="2" l="1"/>
  <c r="G593" i="2"/>
  <c r="B594" i="2" s="1"/>
  <c r="D593" i="2"/>
  <c r="C593" i="2"/>
  <c r="H593" i="2"/>
  <c r="E593" i="2"/>
  <c r="D594" i="2" l="1"/>
  <c r="H594" i="2"/>
  <c r="E594" i="2"/>
  <c r="C594" i="2"/>
  <c r="G594" i="2"/>
  <c r="B595" i="2" s="1"/>
  <c r="I594" i="2"/>
  <c r="D595" i="2" l="1"/>
  <c r="G595" i="2"/>
  <c r="B596" i="2" s="1"/>
  <c r="H595" i="2"/>
  <c r="I595" i="2"/>
  <c r="E595" i="2"/>
  <c r="C595" i="2"/>
  <c r="H596" i="2" l="1"/>
  <c r="E596" i="2"/>
  <c r="G596" i="2"/>
  <c r="B597" i="2" s="1"/>
  <c r="I596" i="2"/>
  <c r="D596" i="2"/>
  <c r="C596" i="2"/>
  <c r="C597" i="2" l="1"/>
  <c r="H597" i="2"/>
  <c r="D597" i="2"/>
  <c r="I597" i="2"/>
  <c r="G597" i="2"/>
  <c r="B598" i="2" s="1"/>
  <c r="E597" i="2"/>
  <c r="D598" i="2" l="1"/>
  <c r="E598" i="2"/>
  <c r="H598" i="2"/>
  <c r="C598" i="2"/>
  <c r="I598" i="2"/>
  <c r="G598" i="2"/>
  <c r="B599" i="2" s="1"/>
  <c r="C599" i="2" l="1"/>
  <c r="I599" i="2"/>
  <c r="G599" i="2"/>
  <c r="B600" i="2" s="1"/>
  <c r="E599" i="2"/>
  <c r="D599" i="2"/>
  <c r="H599" i="2"/>
  <c r="E600" i="2" l="1"/>
  <c r="D600" i="2"/>
  <c r="C600" i="2"/>
  <c r="G600" i="2"/>
  <c r="B601" i="2" s="1"/>
  <c r="I600" i="2"/>
  <c r="H600" i="2"/>
  <c r="H601" i="2" l="1"/>
  <c r="I601" i="2"/>
  <c r="G601" i="2"/>
  <c r="B602" i="2" s="1"/>
  <c r="D601" i="2"/>
  <c r="C601" i="2"/>
  <c r="E601" i="2"/>
  <c r="I602" i="2" l="1"/>
  <c r="H602" i="2"/>
  <c r="D602" i="2"/>
  <c r="G602" i="2"/>
  <c r="B603" i="2" s="1"/>
  <c r="E602" i="2"/>
  <c r="C602" i="2"/>
  <c r="C603" i="2" l="1"/>
  <c r="E603" i="2"/>
  <c r="G603" i="2"/>
  <c r="B604" i="2" s="1"/>
  <c r="I603" i="2"/>
  <c r="H603" i="2"/>
  <c r="D603" i="2"/>
  <c r="H604" i="2" l="1"/>
  <c r="E604" i="2"/>
  <c r="C604" i="2"/>
  <c r="D604" i="2"/>
  <c r="G604" i="2"/>
  <c r="B605" i="2" s="1"/>
  <c r="I604" i="2"/>
  <c r="G605" i="2" l="1"/>
  <c r="B606" i="2" s="1"/>
  <c r="E605" i="2"/>
  <c r="C605" i="2"/>
  <c r="D605" i="2"/>
  <c r="H605" i="2"/>
  <c r="I605" i="2"/>
  <c r="E606" i="2" l="1"/>
  <c r="G606" i="2"/>
  <c r="B607" i="2" s="1"/>
  <c r="I606" i="2"/>
  <c r="C606" i="2"/>
  <c r="H606" i="2"/>
  <c r="D606" i="2"/>
  <c r="C607" i="2" l="1"/>
  <c r="I607" i="2"/>
  <c r="D607" i="2"/>
  <c r="H607" i="2"/>
  <c r="E607" i="2"/>
  <c r="G607" i="2"/>
  <c r="B608" i="2" s="1"/>
  <c r="E608" i="2" l="1"/>
  <c r="C608" i="2"/>
  <c r="H608" i="2"/>
  <c r="G608" i="2"/>
  <c r="B609" i="2" s="1"/>
  <c r="D608" i="2"/>
  <c r="I608" i="2"/>
  <c r="C609" i="2" l="1"/>
  <c r="E609" i="2"/>
  <c r="G609" i="2"/>
  <c r="B610" i="2" s="1"/>
  <c r="D609" i="2"/>
  <c r="I609" i="2"/>
  <c r="H609" i="2"/>
  <c r="H610" i="2" l="1"/>
  <c r="D610" i="2"/>
  <c r="E610" i="2"/>
  <c r="I610" i="2"/>
  <c r="G610" i="2"/>
  <c r="B611" i="2" s="1"/>
  <c r="C610" i="2"/>
  <c r="G611" i="2" l="1"/>
  <c r="B612" i="2" s="1"/>
  <c r="D611" i="2"/>
  <c r="E611" i="2"/>
  <c r="H611" i="2"/>
  <c r="C611" i="2"/>
  <c r="I611" i="2"/>
  <c r="D612" i="2" l="1"/>
  <c r="C612" i="2"/>
  <c r="I612" i="2"/>
  <c r="H612" i="2"/>
  <c r="G612" i="2"/>
  <c r="B613" i="2" s="1"/>
  <c r="E612" i="2"/>
  <c r="I613" i="2" l="1"/>
  <c r="C613" i="2"/>
  <c r="D613" i="2"/>
  <c r="G613" i="2"/>
  <c r="B614" i="2" s="1"/>
  <c r="E613" i="2"/>
  <c r="H613" i="2"/>
  <c r="H614" i="2" l="1"/>
  <c r="I614" i="2"/>
  <c r="C614" i="2"/>
  <c r="E614" i="2"/>
  <c r="D614" i="2"/>
  <c r="G614" i="2"/>
  <c r="B615" i="2" s="1"/>
  <c r="C615" i="2" l="1"/>
  <c r="H615" i="2"/>
  <c r="D615" i="2"/>
  <c r="G615" i="2"/>
  <c r="B616" i="2" s="1"/>
  <c r="I615" i="2"/>
  <c r="E615" i="2"/>
  <c r="E616" i="2" l="1"/>
  <c r="I616" i="2"/>
  <c r="D616" i="2"/>
  <c r="H616" i="2"/>
  <c r="C616" i="2"/>
  <c r="G616" i="2"/>
  <c r="B617" i="2" s="1"/>
  <c r="I617" i="2" l="1"/>
  <c r="G617" i="2"/>
  <c r="B618" i="2" s="1"/>
  <c r="E617" i="2"/>
  <c r="H617" i="2"/>
  <c r="C617" i="2"/>
  <c r="D617" i="2"/>
  <c r="I618" i="2" l="1"/>
  <c r="G618" i="2"/>
  <c r="B619" i="2" s="1"/>
  <c r="E618" i="2"/>
  <c r="C618" i="2"/>
  <c r="H618" i="2"/>
  <c r="D618" i="2"/>
  <c r="H619" i="2" l="1"/>
  <c r="G619" i="2"/>
  <c r="B620" i="2" s="1"/>
  <c r="I619" i="2"/>
  <c r="E619" i="2"/>
  <c r="D619" i="2"/>
  <c r="C619" i="2"/>
  <c r="E620" i="2" l="1"/>
  <c r="D620" i="2"/>
  <c r="C620" i="2"/>
  <c r="I620" i="2"/>
  <c r="G620" i="2"/>
  <c r="B621" i="2" s="1"/>
  <c r="H620" i="2"/>
  <c r="G621" i="2" l="1"/>
  <c r="B622" i="2" s="1"/>
  <c r="D621" i="2"/>
  <c r="H621" i="2"/>
  <c r="C621" i="2"/>
  <c r="I621" i="2"/>
  <c r="E621" i="2"/>
  <c r="I622" i="2" l="1"/>
  <c r="C622" i="2"/>
  <c r="D622" i="2"/>
  <c r="G622" i="2"/>
  <c r="B623" i="2" s="1"/>
  <c r="H622" i="2"/>
  <c r="E622" i="2"/>
  <c r="H623" i="2" l="1"/>
  <c r="C623" i="2"/>
  <c r="G623" i="2"/>
  <c r="B624" i="2" s="1"/>
  <c r="E623" i="2"/>
  <c r="D623" i="2"/>
  <c r="I623" i="2"/>
  <c r="G624" i="2" l="1"/>
  <c r="B625" i="2" s="1"/>
  <c r="E624" i="2"/>
  <c r="I624" i="2"/>
  <c r="H624" i="2"/>
  <c r="D624" i="2"/>
  <c r="C624" i="2"/>
  <c r="H625" i="2" l="1"/>
  <c r="I625" i="2"/>
  <c r="D625" i="2"/>
  <c r="E625" i="2"/>
  <c r="C625" i="2"/>
  <c r="G625" i="2"/>
  <c r="B626" i="2" s="1"/>
  <c r="D626" i="2" l="1"/>
  <c r="H626" i="2"/>
  <c r="E626" i="2"/>
  <c r="C626" i="2"/>
  <c r="G626" i="2"/>
  <c r="B627" i="2" s="1"/>
  <c r="I626" i="2"/>
  <c r="I627" i="2" l="1"/>
  <c r="C627" i="2"/>
  <c r="E627" i="2"/>
  <c r="H627" i="2"/>
  <c r="D627" i="2"/>
  <c r="G627" i="2"/>
  <c r="B628" i="2" s="1"/>
  <c r="G628" i="2" l="1"/>
  <c r="B629" i="2" s="1"/>
  <c r="D628" i="2"/>
  <c r="C628" i="2"/>
  <c r="H628" i="2"/>
  <c r="E628" i="2"/>
  <c r="I628" i="2"/>
  <c r="C629" i="2" l="1"/>
  <c r="G629" i="2"/>
  <c r="B630" i="2" s="1"/>
  <c r="E629" i="2"/>
  <c r="H629" i="2"/>
  <c r="D629" i="2"/>
  <c r="I629" i="2"/>
  <c r="E630" i="2" l="1"/>
  <c r="C630" i="2"/>
  <c r="G630" i="2"/>
  <c r="B631" i="2" s="1"/>
  <c r="H630" i="2"/>
  <c r="I630" i="2"/>
  <c r="D630" i="2"/>
  <c r="C631" i="2" l="1"/>
  <c r="D631" i="2"/>
  <c r="I631" i="2"/>
  <c r="G631" i="2"/>
  <c r="B632" i="2" s="1"/>
  <c r="E631" i="2"/>
  <c r="H631" i="2"/>
  <c r="G632" i="2" l="1"/>
  <c r="B633" i="2" s="1"/>
  <c r="C632" i="2"/>
  <c r="I632" i="2"/>
  <c r="E632" i="2"/>
  <c r="D632" i="2"/>
  <c r="H632" i="2"/>
  <c r="G633" i="2" l="1"/>
  <c r="B634" i="2" s="1"/>
  <c r="H633" i="2"/>
  <c r="E633" i="2"/>
  <c r="I633" i="2"/>
  <c r="C633" i="2"/>
  <c r="D633" i="2"/>
  <c r="I634" i="2" l="1"/>
  <c r="E634" i="2"/>
  <c r="C634" i="2"/>
  <c r="H634" i="2"/>
  <c r="D634" i="2"/>
  <c r="G634" i="2"/>
  <c r="B635" i="2" s="1"/>
  <c r="I635" i="2" l="1"/>
  <c r="G635" i="2"/>
  <c r="B636" i="2" s="1"/>
  <c r="H635" i="2"/>
  <c r="C635" i="2"/>
  <c r="E635" i="2"/>
  <c r="D635" i="2"/>
  <c r="G636" i="2" l="1"/>
  <c r="B637" i="2" s="1"/>
  <c r="D636" i="2"/>
  <c r="H636" i="2"/>
  <c r="C636" i="2"/>
  <c r="I636" i="2"/>
  <c r="E636" i="2"/>
  <c r="C637" i="2" l="1"/>
  <c r="G637" i="2"/>
  <c r="B638" i="2" s="1"/>
  <c r="H637" i="2"/>
  <c r="D637" i="2"/>
  <c r="I637" i="2"/>
  <c r="E637" i="2"/>
  <c r="C638" i="2" l="1"/>
  <c r="G638" i="2"/>
  <c r="B639" i="2" s="1"/>
  <c r="I638" i="2"/>
  <c r="E638" i="2"/>
  <c r="D638" i="2"/>
  <c r="H638" i="2"/>
  <c r="E639" i="2" l="1"/>
  <c r="D639" i="2"/>
  <c r="H639" i="2"/>
  <c r="G639" i="2"/>
  <c r="B640" i="2" s="1"/>
  <c r="I639" i="2"/>
  <c r="C639" i="2"/>
  <c r="I640" i="2" l="1"/>
  <c r="D640" i="2"/>
  <c r="G640" i="2"/>
  <c r="B641" i="2" s="1"/>
  <c r="H640" i="2"/>
  <c r="C640" i="2"/>
  <c r="E640" i="2"/>
  <c r="D641" i="2" l="1"/>
  <c r="H641" i="2"/>
  <c r="I641" i="2"/>
  <c r="E641" i="2"/>
  <c r="G641" i="2"/>
  <c r="B642" i="2" s="1"/>
  <c r="C641" i="2"/>
  <c r="I642" i="2" l="1"/>
  <c r="G642" i="2"/>
  <c r="B643" i="2" s="1"/>
  <c r="D642" i="2"/>
  <c r="E642" i="2"/>
  <c r="C642" i="2"/>
  <c r="H642" i="2"/>
  <c r="D643" i="2" l="1"/>
  <c r="G643" i="2"/>
  <c r="B644" i="2" s="1"/>
  <c r="H643" i="2"/>
  <c r="I643" i="2"/>
  <c r="E643" i="2"/>
  <c r="C643" i="2"/>
  <c r="C644" i="2" l="1"/>
  <c r="G644" i="2"/>
  <c r="B645" i="2" s="1"/>
  <c r="E644" i="2"/>
  <c r="I644" i="2"/>
  <c r="D644" i="2"/>
  <c r="H644" i="2"/>
  <c r="C645" i="2" l="1"/>
  <c r="D645" i="2"/>
  <c r="H645" i="2"/>
  <c r="E645" i="2"/>
  <c r="I645" i="2"/>
  <c r="G645" i="2"/>
  <c r="B646" i="2" s="1"/>
  <c r="C646" i="2" l="1"/>
  <c r="G646" i="2"/>
  <c r="B647" i="2" s="1"/>
  <c r="D646" i="2"/>
  <c r="I646" i="2"/>
  <c r="H646" i="2"/>
  <c r="E646" i="2"/>
  <c r="C647" i="2" l="1"/>
  <c r="E647" i="2"/>
  <c r="D647" i="2"/>
  <c r="I647" i="2"/>
  <c r="H647" i="2"/>
  <c r="G647" i="2"/>
  <c r="B648" i="2" s="1"/>
  <c r="D648" i="2" l="1"/>
  <c r="E648" i="2"/>
  <c r="G648" i="2"/>
  <c r="B649" i="2" s="1"/>
  <c r="C648" i="2"/>
  <c r="I648" i="2"/>
  <c r="H648" i="2"/>
  <c r="H649" i="2" l="1"/>
  <c r="C649" i="2"/>
  <c r="E649" i="2"/>
  <c r="D649" i="2"/>
  <c r="I649" i="2"/>
  <c r="G649" i="2"/>
  <c r="B650" i="2" s="1"/>
  <c r="E650" i="2" l="1"/>
  <c r="H650" i="2"/>
  <c r="G650" i="2"/>
  <c r="B651" i="2" s="1"/>
  <c r="I650" i="2"/>
  <c r="C650" i="2"/>
  <c r="D650" i="2"/>
  <c r="D651" i="2" l="1"/>
  <c r="G651" i="2"/>
  <c r="B652" i="2" s="1"/>
  <c r="E651" i="2"/>
  <c r="I651" i="2"/>
  <c r="H651" i="2"/>
  <c r="C651" i="2"/>
  <c r="H652" i="2" l="1"/>
  <c r="I652" i="2"/>
  <c r="G652" i="2"/>
  <c r="B653" i="2" s="1"/>
  <c r="E652" i="2"/>
  <c r="D652" i="2"/>
  <c r="C652" i="2"/>
  <c r="E653" i="2" l="1"/>
  <c r="C653" i="2"/>
  <c r="I653" i="2"/>
  <c r="G653" i="2"/>
  <c r="B654" i="2" s="1"/>
  <c r="D653" i="2"/>
  <c r="H653" i="2"/>
  <c r="E654" i="2" l="1"/>
  <c r="G654" i="2"/>
  <c r="B655" i="2" s="1"/>
  <c r="H654" i="2"/>
  <c r="C654" i="2"/>
  <c r="I654" i="2"/>
  <c r="D654" i="2"/>
  <c r="G655" i="2" l="1"/>
  <c r="B656" i="2" s="1"/>
  <c r="C655" i="2"/>
  <c r="D655" i="2"/>
  <c r="I655" i="2"/>
  <c r="H655" i="2"/>
  <c r="E655" i="2"/>
  <c r="D656" i="2" l="1"/>
  <c r="E656" i="2"/>
  <c r="G656" i="2"/>
  <c r="B657" i="2" s="1"/>
  <c r="C656" i="2"/>
  <c r="H656" i="2"/>
  <c r="I656" i="2"/>
  <c r="E657" i="2" l="1"/>
  <c r="G657" i="2"/>
  <c r="B658" i="2" s="1"/>
  <c r="D657" i="2"/>
  <c r="C657" i="2"/>
  <c r="I657" i="2"/>
  <c r="H657" i="2"/>
  <c r="C658" i="2" l="1"/>
  <c r="D658" i="2"/>
  <c r="I658" i="2"/>
  <c r="G658" i="2"/>
  <c r="B659" i="2" s="1"/>
  <c r="E658" i="2"/>
  <c r="H658" i="2"/>
  <c r="I659" i="2" l="1"/>
  <c r="H659" i="2"/>
  <c r="C659" i="2"/>
  <c r="D659" i="2"/>
  <c r="G659" i="2"/>
  <c r="B660" i="2" s="1"/>
  <c r="E659" i="2"/>
  <c r="H660" i="2" l="1"/>
  <c r="G660" i="2"/>
  <c r="B661" i="2" s="1"/>
  <c r="C660" i="2"/>
  <c r="I660" i="2"/>
  <c r="E660" i="2"/>
  <c r="D660" i="2"/>
  <c r="D661" i="2" l="1"/>
  <c r="I661" i="2"/>
  <c r="G661" i="2"/>
  <c r="B662" i="2" s="1"/>
  <c r="E661" i="2"/>
  <c r="H661" i="2"/>
  <c r="C661" i="2"/>
  <c r="I662" i="2" l="1"/>
  <c r="G662" i="2"/>
  <c r="B663" i="2" s="1"/>
  <c r="E662" i="2"/>
  <c r="D662" i="2"/>
  <c r="C662" i="2"/>
  <c r="H662" i="2"/>
  <c r="I663" i="2" l="1"/>
  <c r="G663" i="2"/>
  <c r="B664" i="2" s="1"/>
  <c r="D663" i="2"/>
  <c r="E663" i="2"/>
  <c r="C663" i="2"/>
  <c r="H663" i="2"/>
  <c r="H664" i="2" l="1"/>
  <c r="G664" i="2"/>
  <c r="B665" i="2" s="1"/>
  <c r="C664" i="2"/>
  <c r="E664" i="2"/>
  <c r="I664" i="2"/>
  <c r="D664" i="2"/>
  <c r="C665" i="2" l="1"/>
  <c r="H665" i="2"/>
  <c r="D665" i="2"/>
  <c r="E665" i="2"/>
  <c r="I665" i="2"/>
  <c r="G665" i="2"/>
  <c r="B666" i="2" s="1"/>
  <c r="I666" i="2" l="1"/>
  <c r="C666" i="2"/>
  <c r="H666" i="2"/>
  <c r="G666" i="2"/>
  <c r="B667" i="2" s="1"/>
  <c r="D666" i="2"/>
  <c r="E666" i="2"/>
  <c r="H667" i="2" l="1"/>
  <c r="I667" i="2"/>
  <c r="G667" i="2"/>
  <c r="B668" i="2" s="1"/>
  <c r="C667" i="2"/>
  <c r="E667" i="2"/>
  <c r="D667" i="2"/>
  <c r="E668" i="2" l="1"/>
  <c r="I668" i="2"/>
  <c r="D668" i="2"/>
  <c r="H668" i="2"/>
  <c r="G668" i="2"/>
  <c r="B669" i="2" s="1"/>
  <c r="C668" i="2"/>
  <c r="H669" i="2" l="1"/>
  <c r="D669" i="2"/>
  <c r="E669" i="2"/>
  <c r="C669" i="2"/>
  <c r="I669" i="2"/>
  <c r="G669" i="2"/>
  <c r="B670" i="2" s="1"/>
  <c r="G670" i="2" l="1"/>
  <c r="B671" i="2" s="1"/>
  <c r="I670" i="2"/>
  <c r="E670" i="2"/>
  <c r="C670" i="2"/>
  <c r="D670" i="2"/>
  <c r="H670" i="2"/>
  <c r="C671" i="2" l="1"/>
  <c r="H671" i="2"/>
  <c r="E671" i="2"/>
  <c r="I671" i="2"/>
  <c r="D671" i="2"/>
  <c r="G671" i="2"/>
  <c r="B672" i="2" s="1"/>
  <c r="G672" i="2" l="1"/>
  <c r="B673" i="2" s="1"/>
  <c r="D672" i="2"/>
  <c r="H672" i="2"/>
  <c r="E672" i="2"/>
  <c r="C672" i="2"/>
  <c r="I672" i="2"/>
  <c r="C673" i="2" l="1"/>
  <c r="E673" i="2"/>
  <c r="I673" i="2"/>
  <c r="H673" i="2"/>
  <c r="D673" i="2"/>
  <c r="G673" i="2"/>
  <c r="B674" i="2" s="1"/>
  <c r="G674" i="2" l="1"/>
  <c r="B675" i="2" s="1"/>
  <c r="D674" i="2"/>
  <c r="H674" i="2"/>
  <c r="C674" i="2"/>
  <c r="I674" i="2"/>
  <c r="E674" i="2"/>
  <c r="H675" i="2" l="1"/>
  <c r="C675" i="2"/>
  <c r="D675" i="2"/>
  <c r="G675" i="2"/>
  <c r="B676" i="2" s="1"/>
  <c r="I675" i="2"/>
  <c r="E675" i="2"/>
  <c r="C676" i="2" l="1"/>
  <c r="E676" i="2"/>
  <c r="G676" i="2"/>
  <c r="B677" i="2" s="1"/>
  <c r="I676" i="2"/>
  <c r="H676" i="2"/>
  <c r="D676" i="2"/>
  <c r="G677" i="2" l="1"/>
  <c r="B678" i="2" s="1"/>
  <c r="I677" i="2"/>
  <c r="D677" i="2"/>
  <c r="E677" i="2"/>
  <c r="C677" i="2"/>
  <c r="H677" i="2"/>
  <c r="C678" i="2" l="1"/>
  <c r="G678" i="2"/>
  <c r="B679" i="2" s="1"/>
  <c r="H678" i="2"/>
  <c r="I678" i="2"/>
  <c r="E678" i="2"/>
  <c r="D678" i="2"/>
  <c r="E679" i="2" l="1"/>
  <c r="G679" i="2"/>
  <c r="B680" i="2" s="1"/>
  <c r="H679" i="2"/>
  <c r="I679" i="2"/>
  <c r="D679" i="2"/>
  <c r="C679" i="2"/>
  <c r="H680" i="2" l="1"/>
  <c r="D680" i="2"/>
  <c r="I680" i="2"/>
  <c r="G680" i="2"/>
  <c r="B681" i="2" s="1"/>
  <c r="C680" i="2"/>
  <c r="E680" i="2"/>
  <c r="G681" i="2" l="1"/>
  <c r="B682" i="2" s="1"/>
  <c r="E681" i="2"/>
  <c r="H681" i="2"/>
  <c r="C681" i="2"/>
  <c r="I681" i="2"/>
  <c r="D681" i="2"/>
  <c r="D682" i="2" l="1"/>
  <c r="I682" i="2"/>
  <c r="C682" i="2"/>
  <c r="E682" i="2"/>
  <c r="G682" i="2"/>
  <c r="B683" i="2" s="1"/>
  <c r="H682" i="2"/>
  <c r="H683" i="2" l="1"/>
  <c r="C683" i="2"/>
  <c r="I683" i="2"/>
  <c r="G683" i="2"/>
  <c r="B684" i="2" s="1"/>
  <c r="E683" i="2"/>
  <c r="D683" i="2"/>
  <c r="G684" i="2" l="1"/>
  <c r="B685" i="2" s="1"/>
  <c r="E684" i="2"/>
  <c r="D684" i="2"/>
  <c r="C684" i="2"/>
  <c r="I684" i="2"/>
  <c r="H684" i="2"/>
  <c r="D685" i="2" l="1"/>
  <c r="H685" i="2"/>
  <c r="I685" i="2"/>
  <c r="C685" i="2"/>
  <c r="G685" i="2"/>
  <c r="B686" i="2" s="1"/>
  <c r="E685" i="2"/>
  <c r="I686" i="2" l="1"/>
  <c r="H686" i="2"/>
  <c r="E686" i="2"/>
  <c r="D686" i="2"/>
  <c r="G686" i="2"/>
  <c r="B687" i="2" s="1"/>
  <c r="C686" i="2"/>
  <c r="C687" i="2" l="1"/>
  <c r="I687" i="2"/>
  <c r="E687" i="2"/>
  <c r="H687" i="2"/>
  <c r="G687" i="2"/>
  <c r="B688" i="2" s="1"/>
  <c r="D687" i="2"/>
  <c r="D688" i="2" l="1"/>
  <c r="E688" i="2"/>
  <c r="G688" i="2"/>
  <c r="B689" i="2" s="1"/>
  <c r="H688" i="2"/>
  <c r="C688" i="2"/>
  <c r="I688" i="2"/>
  <c r="G689" i="2" l="1"/>
  <c r="B690" i="2" s="1"/>
  <c r="D689" i="2"/>
  <c r="C689" i="2"/>
  <c r="I689" i="2"/>
  <c r="H689" i="2"/>
  <c r="E689" i="2"/>
  <c r="E690" i="2" l="1"/>
  <c r="C690" i="2"/>
  <c r="G690" i="2"/>
  <c r="B691" i="2" s="1"/>
  <c r="H690" i="2"/>
  <c r="D690" i="2"/>
  <c r="I690" i="2"/>
  <c r="I691" i="2" l="1"/>
  <c r="H691" i="2"/>
  <c r="D691" i="2"/>
  <c r="E691" i="2"/>
  <c r="G691" i="2"/>
  <c r="B692" i="2" s="1"/>
  <c r="C691" i="2"/>
  <c r="I692" i="2" l="1"/>
  <c r="C692" i="2"/>
  <c r="G692" i="2"/>
  <c r="B693" i="2" s="1"/>
  <c r="H692" i="2"/>
  <c r="D692" i="2"/>
  <c r="E692" i="2"/>
  <c r="C693" i="2" l="1"/>
  <c r="D693" i="2"/>
  <c r="E693" i="2"/>
  <c r="H693" i="2"/>
  <c r="I693" i="2"/>
  <c r="G693" i="2"/>
  <c r="B694" i="2" s="1"/>
  <c r="G694" i="2" l="1"/>
  <c r="B695" i="2" s="1"/>
  <c r="I694" i="2"/>
  <c r="H694" i="2"/>
  <c r="C694" i="2"/>
  <c r="D694" i="2"/>
  <c r="E694" i="2"/>
  <c r="I695" i="2" l="1"/>
  <c r="C695" i="2"/>
  <c r="H695" i="2"/>
  <c r="G695" i="2"/>
  <c r="B696" i="2" s="1"/>
  <c r="D695" i="2"/>
  <c r="E695" i="2"/>
  <c r="H696" i="2" l="1"/>
  <c r="C696" i="2"/>
  <c r="D696" i="2"/>
  <c r="I696" i="2"/>
  <c r="G696" i="2"/>
  <c r="B697" i="2" s="1"/>
  <c r="E696" i="2"/>
  <c r="C697" i="2" l="1"/>
  <c r="H697" i="2"/>
  <c r="D697" i="2"/>
  <c r="E697" i="2"/>
  <c r="I697" i="2"/>
  <c r="G697" i="2"/>
  <c r="B698" i="2" s="1"/>
  <c r="C698" i="2" l="1"/>
  <c r="I698" i="2"/>
  <c r="E698" i="2"/>
  <c r="G698" i="2"/>
  <c r="B699" i="2" s="1"/>
  <c r="D698" i="2"/>
  <c r="H698" i="2"/>
  <c r="H699" i="2" l="1"/>
  <c r="C699" i="2"/>
  <c r="I699" i="2"/>
  <c r="D699" i="2"/>
  <c r="E699" i="2"/>
  <c r="G699" i="2"/>
  <c r="B700" i="2" s="1"/>
  <c r="E700" i="2" l="1"/>
  <c r="H700" i="2"/>
  <c r="I700" i="2"/>
  <c r="D700" i="2"/>
  <c r="G700" i="2"/>
  <c r="B701" i="2" s="1"/>
  <c r="C700" i="2"/>
  <c r="C701" i="2" l="1"/>
  <c r="E701" i="2"/>
  <c r="G701" i="2"/>
  <c r="B702" i="2" s="1"/>
  <c r="D701" i="2"/>
  <c r="H701" i="2"/>
  <c r="I701" i="2"/>
  <c r="D702" i="2" l="1"/>
  <c r="I702" i="2"/>
  <c r="H702" i="2"/>
  <c r="C702" i="2"/>
  <c r="E702" i="2"/>
  <c r="G702" i="2"/>
  <c r="B703" i="2" s="1"/>
  <c r="H703" i="2" l="1"/>
  <c r="D703" i="2"/>
  <c r="E703" i="2"/>
  <c r="G703" i="2"/>
  <c r="B704" i="2" s="1"/>
  <c r="C703" i="2"/>
  <c r="I703" i="2"/>
  <c r="H704" i="2" l="1"/>
  <c r="C704" i="2"/>
  <c r="D704" i="2"/>
  <c r="E704" i="2"/>
  <c r="G704" i="2"/>
  <c r="B705" i="2" s="1"/>
  <c r="I704" i="2"/>
  <c r="D705" i="2" l="1"/>
  <c r="I705" i="2"/>
  <c r="E705" i="2"/>
  <c r="G705" i="2"/>
  <c r="B706" i="2" s="1"/>
  <c r="H705" i="2"/>
  <c r="C705" i="2"/>
  <c r="G706" i="2" l="1"/>
  <c r="B707" i="2" s="1"/>
  <c r="H706" i="2"/>
  <c r="D706" i="2"/>
  <c r="I706" i="2"/>
  <c r="E706" i="2"/>
  <c r="C706" i="2"/>
  <c r="G707" i="2" l="1"/>
  <c r="B708" i="2" s="1"/>
  <c r="C707" i="2"/>
  <c r="I707" i="2"/>
  <c r="H707" i="2"/>
  <c r="E707" i="2"/>
  <c r="D707" i="2"/>
  <c r="G708" i="2" l="1"/>
  <c r="B709" i="2" s="1"/>
  <c r="C708" i="2"/>
  <c r="I708" i="2"/>
  <c r="H708" i="2"/>
  <c r="D708" i="2"/>
  <c r="E708" i="2"/>
  <c r="C709" i="2" l="1"/>
  <c r="H709" i="2"/>
  <c r="D709" i="2"/>
  <c r="E709" i="2"/>
  <c r="I709" i="2"/>
  <c r="G709" i="2"/>
  <c r="B710" i="2" s="1"/>
  <c r="C710" i="2" l="1"/>
  <c r="H710" i="2"/>
  <c r="I710" i="2"/>
  <c r="E710" i="2"/>
  <c r="G710" i="2"/>
  <c r="B711" i="2" s="1"/>
  <c r="D710" i="2"/>
  <c r="H711" i="2" l="1"/>
  <c r="E711" i="2"/>
  <c r="D711" i="2"/>
  <c r="I711" i="2"/>
  <c r="C711" i="2"/>
  <c r="G711" i="2"/>
  <c r="B712" i="2" s="1"/>
  <c r="H712" i="2" l="1"/>
  <c r="C712" i="2"/>
  <c r="D712" i="2"/>
  <c r="I712" i="2"/>
  <c r="G712" i="2"/>
  <c r="B713" i="2" s="1"/>
  <c r="E712" i="2"/>
  <c r="D713" i="2" l="1"/>
  <c r="E713" i="2"/>
  <c r="I713" i="2"/>
  <c r="H713" i="2"/>
  <c r="C713" i="2"/>
  <c r="G713" i="2"/>
  <c r="B714" i="2" s="1"/>
  <c r="C714" i="2" l="1"/>
  <c r="G714" i="2"/>
  <c r="B715" i="2" s="1"/>
  <c r="E714" i="2"/>
  <c r="H714" i="2"/>
  <c r="I714" i="2"/>
  <c r="D714" i="2"/>
  <c r="I715" i="2" l="1"/>
  <c r="E715" i="2"/>
  <c r="D715" i="2"/>
  <c r="G715" i="2"/>
  <c r="B716" i="2" s="1"/>
  <c r="C715" i="2"/>
  <c r="H715" i="2"/>
  <c r="E716" i="2" l="1"/>
  <c r="D716" i="2"/>
  <c r="G716" i="2"/>
  <c r="B717" i="2" s="1"/>
  <c r="I716" i="2"/>
  <c r="H716" i="2"/>
  <c r="C716" i="2"/>
  <c r="C717" i="2" l="1"/>
  <c r="G717" i="2"/>
  <c r="B718" i="2" s="1"/>
  <c r="H717" i="2"/>
  <c r="E717" i="2"/>
  <c r="I717" i="2"/>
  <c r="D717" i="2"/>
  <c r="D718" i="2" l="1"/>
  <c r="I718" i="2"/>
  <c r="E718" i="2"/>
  <c r="H718" i="2"/>
  <c r="G718" i="2"/>
  <c r="B719" i="2" s="1"/>
  <c r="C718" i="2"/>
  <c r="I719" i="2" l="1"/>
  <c r="D719" i="2"/>
  <c r="G719" i="2"/>
  <c r="B720" i="2" s="1"/>
  <c r="C719" i="2"/>
  <c r="E719" i="2"/>
  <c r="H719" i="2"/>
  <c r="C720" i="2" l="1"/>
  <c r="H720" i="2"/>
  <c r="G720" i="2"/>
  <c r="B721" i="2" s="1"/>
  <c r="I720" i="2"/>
  <c r="D720" i="2"/>
  <c r="E720" i="2"/>
  <c r="H721" i="2" l="1"/>
  <c r="C721" i="2"/>
  <c r="I721" i="2"/>
  <c r="D721" i="2"/>
  <c r="E721" i="2"/>
  <c r="G721" i="2"/>
  <c r="B722" i="2" s="1"/>
  <c r="E722" i="2" l="1"/>
  <c r="G722" i="2"/>
  <c r="B723" i="2" s="1"/>
  <c r="D722" i="2"/>
  <c r="C722" i="2"/>
  <c r="H722" i="2"/>
  <c r="I722" i="2"/>
  <c r="I723" i="2" l="1"/>
  <c r="H723" i="2"/>
  <c r="E723" i="2"/>
  <c r="C723" i="2"/>
  <c r="G723" i="2"/>
  <c r="B724" i="2" s="1"/>
  <c r="D723" i="2"/>
  <c r="H724" i="2" l="1"/>
  <c r="G724" i="2"/>
  <c r="B725" i="2" s="1"/>
  <c r="C724" i="2"/>
  <c r="E724" i="2"/>
  <c r="I724" i="2"/>
  <c r="D724" i="2"/>
  <c r="H725" i="2" l="1"/>
  <c r="G725" i="2"/>
  <c r="B726" i="2" s="1"/>
  <c r="E725" i="2"/>
  <c r="D725" i="2"/>
  <c r="I725" i="2"/>
  <c r="C725" i="2"/>
  <c r="C726" i="2" l="1"/>
  <c r="E726" i="2"/>
  <c r="H726" i="2"/>
  <c r="G726" i="2"/>
  <c r="B727" i="2" s="1"/>
  <c r="D726" i="2"/>
  <c r="I726" i="2"/>
  <c r="D727" i="2" l="1"/>
  <c r="G727" i="2"/>
  <c r="B728" i="2" s="1"/>
  <c r="I727" i="2"/>
  <c r="C727" i="2"/>
  <c r="E727" i="2"/>
  <c r="H727" i="2"/>
  <c r="E728" i="2" l="1"/>
  <c r="G728" i="2"/>
  <c r="B729" i="2" s="1"/>
  <c r="C728" i="2"/>
  <c r="H728" i="2"/>
  <c r="D728" i="2"/>
  <c r="I728" i="2"/>
  <c r="D729" i="2" l="1"/>
  <c r="I729" i="2"/>
  <c r="E729" i="2"/>
  <c r="G729" i="2"/>
  <c r="B730" i="2" s="1"/>
  <c r="H729" i="2"/>
  <c r="C729" i="2"/>
  <c r="D730" i="2" l="1"/>
  <c r="C730" i="2"/>
  <c r="H730" i="2"/>
  <c r="E730" i="2"/>
  <c r="G730" i="2"/>
  <c r="B731" i="2" s="1"/>
  <c r="I730" i="2"/>
  <c r="C731" i="2" l="1"/>
  <c r="I731" i="2"/>
  <c r="E731" i="2"/>
  <c r="G731" i="2"/>
  <c r="B732" i="2" s="1"/>
  <c r="D731" i="2"/>
  <c r="H731" i="2"/>
  <c r="G732" i="2" l="1"/>
  <c r="B733" i="2" s="1"/>
  <c r="C732" i="2"/>
  <c r="E732" i="2"/>
  <c r="D732" i="2"/>
  <c r="I732" i="2"/>
  <c r="H732" i="2"/>
  <c r="G733" i="2" l="1"/>
  <c r="B734" i="2" s="1"/>
  <c r="I733" i="2"/>
  <c r="E733" i="2"/>
  <c r="H733" i="2"/>
  <c r="D733" i="2"/>
  <c r="C733" i="2"/>
  <c r="C734" i="2" l="1"/>
  <c r="D734" i="2"/>
  <c r="G734" i="2"/>
  <c r="B735" i="2" s="1"/>
  <c r="H734" i="2"/>
  <c r="E734" i="2"/>
  <c r="I734" i="2"/>
  <c r="E735" i="2" l="1"/>
  <c r="I735" i="2"/>
  <c r="H735" i="2"/>
  <c r="C735" i="2"/>
  <c r="G735" i="2"/>
  <c r="B736" i="2" s="1"/>
  <c r="D735" i="2"/>
  <c r="C736" i="2" l="1"/>
  <c r="I736" i="2"/>
  <c r="H736" i="2"/>
  <c r="E736" i="2"/>
  <c r="D736" i="2"/>
  <c r="G736" i="2"/>
  <c r="B737" i="2" s="1"/>
  <c r="D737" i="2" l="1"/>
  <c r="C737" i="2"/>
  <c r="I737" i="2"/>
  <c r="E737" i="2"/>
  <c r="H737" i="2"/>
  <c r="G737" i="2"/>
  <c r="B738" i="2" s="1"/>
  <c r="I738" i="2" l="1"/>
  <c r="G738" i="2"/>
  <c r="B739" i="2" s="1"/>
  <c r="D738" i="2"/>
  <c r="H738" i="2"/>
  <c r="C738" i="2"/>
  <c r="E738" i="2"/>
  <c r="I739" i="2" l="1"/>
  <c r="H739" i="2"/>
  <c r="D739" i="2"/>
  <c r="E739" i="2"/>
  <c r="C739" i="2"/>
  <c r="G739" i="2"/>
  <c r="B740" i="2" s="1"/>
  <c r="C740" i="2" l="1"/>
  <c r="H740" i="2"/>
  <c r="I740" i="2"/>
  <c r="D740" i="2"/>
  <c r="E740" i="2"/>
  <c r="G740" i="2"/>
  <c r="B741" i="2" s="1"/>
  <c r="E741" i="2" l="1"/>
  <c r="I741" i="2"/>
  <c r="D741" i="2"/>
  <c r="C741" i="2"/>
  <c r="H741" i="2"/>
  <c r="G741" i="2"/>
  <c r="B742" i="2" s="1"/>
  <c r="D742" i="2" l="1"/>
  <c r="I742" i="2"/>
  <c r="G742" i="2"/>
  <c r="B743" i="2" s="1"/>
  <c r="E742" i="2"/>
  <c r="H742" i="2"/>
  <c r="C742" i="2"/>
  <c r="C743" i="2" l="1"/>
  <c r="H743" i="2"/>
  <c r="I743" i="2"/>
  <c r="E743" i="2"/>
  <c r="D743" i="2"/>
  <c r="G743" i="2"/>
  <c r="B744" i="2" s="1"/>
  <c r="H744" i="2" l="1"/>
  <c r="E744" i="2"/>
  <c r="G744" i="2"/>
  <c r="B745" i="2" s="1"/>
  <c r="D744" i="2"/>
  <c r="I744" i="2"/>
  <c r="C744" i="2"/>
  <c r="I745" i="2" l="1"/>
  <c r="D745" i="2"/>
  <c r="G745" i="2"/>
  <c r="B746" i="2" s="1"/>
  <c r="C745" i="2"/>
  <c r="H745" i="2"/>
  <c r="E745" i="2"/>
  <c r="C746" i="2" l="1"/>
  <c r="I746" i="2"/>
  <c r="H746" i="2"/>
  <c r="D746" i="2"/>
  <c r="G746" i="2"/>
  <c r="B747" i="2" s="1"/>
  <c r="E746" i="2"/>
  <c r="G747" i="2" l="1"/>
  <c r="B748" i="2" s="1"/>
  <c r="D747" i="2"/>
  <c r="C747" i="2"/>
  <c r="H747" i="2"/>
  <c r="I747" i="2"/>
  <c r="E747" i="2"/>
  <c r="G748" i="2" l="1"/>
  <c r="B749" i="2" s="1"/>
  <c r="C748" i="2"/>
  <c r="I748" i="2"/>
  <c r="H748" i="2"/>
  <c r="D748" i="2"/>
  <c r="E748" i="2"/>
  <c r="C749" i="2" l="1"/>
  <c r="G749" i="2"/>
  <c r="B750" i="2" s="1"/>
  <c r="I749" i="2"/>
  <c r="H749" i="2"/>
  <c r="D749" i="2"/>
  <c r="E749" i="2"/>
  <c r="E750" i="2" l="1"/>
  <c r="D750" i="2"/>
  <c r="I750" i="2"/>
  <c r="G750" i="2"/>
  <c r="B751" i="2" s="1"/>
  <c r="H750" i="2"/>
  <c r="C750" i="2"/>
  <c r="I751" i="2" l="1"/>
  <c r="E751" i="2"/>
  <c r="D751" i="2"/>
  <c r="C751" i="2"/>
  <c r="G751" i="2"/>
  <c r="B752" i="2" s="1"/>
  <c r="H751" i="2"/>
  <c r="G752" i="2" l="1"/>
  <c r="B753" i="2" s="1"/>
  <c r="E752" i="2"/>
  <c r="C752" i="2"/>
  <c r="H752" i="2"/>
  <c r="I752" i="2"/>
  <c r="D752" i="2"/>
  <c r="C753" i="2" l="1"/>
  <c r="G753" i="2"/>
  <c r="B754" i="2" s="1"/>
  <c r="E753" i="2"/>
  <c r="D753" i="2"/>
  <c r="H753" i="2"/>
  <c r="I753" i="2"/>
  <c r="C754" i="2" l="1"/>
  <c r="G754" i="2"/>
  <c r="B755" i="2" s="1"/>
  <c r="H754" i="2"/>
  <c r="D754" i="2"/>
  <c r="I754" i="2"/>
  <c r="E754" i="2"/>
  <c r="G755" i="2" l="1"/>
  <c r="B756" i="2" s="1"/>
  <c r="H755" i="2"/>
  <c r="I755" i="2"/>
  <c r="C755" i="2"/>
  <c r="D755" i="2"/>
  <c r="E755" i="2"/>
  <c r="G756" i="2" l="1"/>
  <c r="B757" i="2" s="1"/>
  <c r="E756" i="2"/>
  <c r="C756" i="2"/>
  <c r="H756" i="2"/>
  <c r="I756" i="2"/>
  <c r="D756" i="2"/>
  <c r="G757" i="2" l="1"/>
  <c r="B758" i="2" s="1"/>
  <c r="D757" i="2"/>
  <c r="I757" i="2"/>
  <c r="H757" i="2"/>
  <c r="C757" i="2"/>
  <c r="E757" i="2"/>
  <c r="E758" i="2" l="1"/>
  <c r="G758" i="2"/>
  <c r="B759" i="2" s="1"/>
  <c r="I758" i="2"/>
  <c r="C758" i="2"/>
  <c r="H758" i="2"/>
  <c r="D758" i="2"/>
  <c r="E759" i="2" l="1"/>
  <c r="I759" i="2"/>
  <c r="G759" i="2"/>
  <c r="B760" i="2" s="1"/>
  <c r="D759" i="2"/>
  <c r="C759" i="2"/>
  <c r="H759" i="2"/>
  <c r="I760" i="2" l="1"/>
  <c r="H760" i="2"/>
  <c r="G760" i="2"/>
  <c r="B761" i="2" s="1"/>
  <c r="E760" i="2"/>
  <c r="D760" i="2"/>
  <c r="C760" i="2"/>
  <c r="C761" i="2" l="1"/>
  <c r="E761" i="2"/>
  <c r="I761" i="2"/>
  <c r="H761" i="2"/>
  <c r="G761" i="2"/>
  <c r="B762" i="2" s="1"/>
  <c r="D761" i="2"/>
  <c r="D762" i="2" l="1"/>
  <c r="C762" i="2"/>
  <c r="G762" i="2"/>
  <c r="B763" i="2" s="1"/>
  <c r="I762" i="2"/>
  <c r="H762" i="2"/>
  <c r="E762" i="2"/>
  <c r="G763" i="2" l="1"/>
  <c r="B764" i="2" s="1"/>
  <c r="I763" i="2"/>
  <c r="D763" i="2"/>
  <c r="E763" i="2"/>
  <c r="C763" i="2"/>
  <c r="H763" i="2"/>
  <c r="D764" i="2" l="1"/>
  <c r="G764" i="2"/>
  <c r="B765" i="2" s="1"/>
  <c r="H764" i="2"/>
  <c r="E764" i="2"/>
  <c r="I764" i="2"/>
  <c r="C764" i="2"/>
  <c r="E765" i="2" l="1"/>
  <c r="D765" i="2"/>
  <c r="I765" i="2"/>
  <c r="C765" i="2"/>
  <c r="G765" i="2"/>
  <c r="B766" i="2" s="1"/>
  <c r="H765" i="2"/>
  <c r="H766" i="2" l="1"/>
  <c r="D766" i="2"/>
  <c r="C766" i="2"/>
  <c r="G766" i="2"/>
  <c r="B767" i="2" s="1"/>
  <c r="E766" i="2"/>
  <c r="I766" i="2"/>
  <c r="I767" i="2" l="1"/>
  <c r="G767" i="2"/>
  <c r="B768" i="2" s="1"/>
  <c r="E767" i="2"/>
  <c r="C767" i="2"/>
  <c r="D767" i="2"/>
  <c r="H767" i="2"/>
  <c r="E768" i="2" l="1"/>
  <c r="C768" i="2"/>
  <c r="H768" i="2"/>
  <c r="G768" i="2"/>
  <c r="B769" i="2" s="1"/>
  <c r="I768" i="2"/>
  <c r="D768" i="2"/>
  <c r="E769" i="2" l="1"/>
  <c r="D769" i="2"/>
  <c r="G769" i="2"/>
  <c r="B770" i="2" s="1"/>
  <c r="I769" i="2"/>
  <c r="H769" i="2"/>
  <c r="C769" i="2"/>
  <c r="H770" i="2" l="1"/>
  <c r="C770" i="2"/>
  <c r="I770" i="2"/>
  <c r="D770" i="2"/>
  <c r="E770" i="2"/>
  <c r="G770" i="2"/>
  <c r="B771" i="2" s="1"/>
  <c r="H771" i="2" l="1"/>
  <c r="E771" i="2"/>
  <c r="C771" i="2"/>
  <c r="I771" i="2"/>
  <c r="D771" i="2"/>
  <c r="G771" i="2"/>
  <c r="B772" i="2" s="1"/>
  <c r="G772" i="2" l="1"/>
  <c r="B773" i="2" s="1"/>
  <c r="I772" i="2"/>
  <c r="D772" i="2"/>
  <c r="H772" i="2"/>
  <c r="C772" i="2"/>
  <c r="E772" i="2"/>
  <c r="I773" i="2" l="1"/>
  <c r="E773" i="2"/>
  <c r="G773" i="2"/>
  <c r="B774" i="2" s="1"/>
  <c r="D773" i="2"/>
  <c r="H773" i="2"/>
  <c r="C773" i="2"/>
  <c r="G774" i="2" l="1"/>
  <c r="B775" i="2" s="1"/>
  <c r="E774" i="2"/>
  <c r="I774" i="2"/>
  <c r="D774" i="2"/>
  <c r="H774" i="2"/>
  <c r="C774" i="2"/>
  <c r="D775" i="2" l="1"/>
  <c r="E775" i="2"/>
  <c r="I775" i="2"/>
  <c r="G775" i="2"/>
  <c r="B776" i="2" s="1"/>
  <c r="H775" i="2"/>
  <c r="C775" i="2"/>
  <c r="H776" i="2" l="1"/>
  <c r="D776" i="2"/>
  <c r="I776" i="2"/>
  <c r="C776" i="2"/>
  <c r="E776" i="2"/>
  <c r="G776" i="2"/>
  <c r="B777" i="2" s="1"/>
  <c r="I777" i="2" l="1"/>
  <c r="C777" i="2"/>
  <c r="E777" i="2"/>
  <c r="G777" i="2"/>
  <c r="B778" i="2" s="1"/>
  <c r="D777" i="2"/>
  <c r="H777" i="2"/>
  <c r="E778" i="2" l="1"/>
  <c r="D778" i="2"/>
  <c r="G778" i="2"/>
  <c r="B779" i="2" s="1"/>
  <c r="C778" i="2"/>
  <c r="H778" i="2"/>
  <c r="I778" i="2"/>
  <c r="D779" i="2" l="1"/>
  <c r="G779" i="2"/>
  <c r="B780" i="2" s="1"/>
  <c r="I779" i="2"/>
  <c r="C779" i="2"/>
  <c r="H779" i="2"/>
  <c r="E779" i="2"/>
  <c r="C780" i="2" l="1"/>
  <c r="I780" i="2"/>
  <c r="H780" i="2"/>
  <c r="D780" i="2"/>
  <c r="G780" i="2"/>
  <c r="B781" i="2" s="1"/>
  <c r="E780" i="2"/>
  <c r="H781" i="2" l="1"/>
  <c r="D781" i="2"/>
  <c r="C781" i="2"/>
  <c r="E781" i="2"/>
  <c r="G781" i="2"/>
  <c r="B782" i="2" s="1"/>
  <c r="I781" i="2"/>
  <c r="D782" i="2" l="1"/>
  <c r="I782" i="2"/>
  <c r="G782" i="2"/>
  <c r="B783" i="2" s="1"/>
  <c r="C782" i="2"/>
  <c r="E782" i="2"/>
  <c r="H782" i="2"/>
  <c r="D783" i="2" l="1"/>
  <c r="E783" i="2"/>
  <c r="I783" i="2"/>
  <c r="G783" i="2"/>
  <c r="B784" i="2" s="1"/>
  <c r="C783" i="2"/>
  <c r="H783" i="2"/>
  <c r="H784" i="2" l="1"/>
  <c r="C784" i="2"/>
  <c r="D784" i="2"/>
  <c r="E784" i="2"/>
  <c r="I784" i="2"/>
  <c r="G784" i="2"/>
  <c r="B785" i="2" s="1"/>
  <c r="C785" i="2" l="1"/>
  <c r="I785" i="2"/>
  <c r="G785" i="2"/>
  <c r="B786" i="2" s="1"/>
  <c r="E785" i="2"/>
  <c r="H785" i="2"/>
  <c r="D785" i="2"/>
  <c r="C786" i="2" l="1"/>
  <c r="D786" i="2"/>
  <c r="I786" i="2"/>
  <c r="E786" i="2"/>
  <c r="G786" i="2"/>
  <c r="B787" i="2" s="1"/>
  <c r="H786" i="2"/>
  <c r="E787" i="2" l="1"/>
  <c r="H787" i="2"/>
  <c r="I787" i="2"/>
  <c r="D787" i="2"/>
  <c r="C787" i="2"/>
  <c r="G787" i="2"/>
  <c r="B788" i="2" s="1"/>
  <c r="C788" i="2" l="1"/>
  <c r="I788" i="2"/>
  <c r="H788" i="2"/>
  <c r="E788" i="2"/>
  <c r="D788" i="2"/>
  <c r="G788" i="2"/>
  <c r="B789" i="2" s="1"/>
  <c r="D789" i="2" l="1"/>
  <c r="G789" i="2"/>
  <c r="B790" i="2" s="1"/>
  <c r="H789" i="2"/>
  <c r="E789" i="2"/>
  <c r="I789" i="2"/>
  <c r="C789" i="2"/>
  <c r="G790" i="2" l="1"/>
  <c r="B791" i="2" s="1"/>
  <c r="I790" i="2"/>
  <c r="D790" i="2"/>
  <c r="E790" i="2"/>
  <c r="H790" i="2"/>
  <c r="C790" i="2"/>
  <c r="C791" i="2" l="1"/>
  <c r="I791" i="2"/>
  <c r="E791" i="2"/>
  <c r="H791" i="2"/>
  <c r="G791" i="2"/>
  <c r="B792" i="2" s="1"/>
  <c r="D791" i="2"/>
  <c r="D792" i="2" l="1"/>
  <c r="C792" i="2"/>
  <c r="E792" i="2"/>
  <c r="I792" i="2"/>
  <c r="G792" i="2"/>
  <c r="B793" i="2" s="1"/>
  <c r="H792" i="2"/>
  <c r="H793" i="2" l="1"/>
  <c r="C793" i="2"/>
  <c r="D793" i="2"/>
  <c r="G793" i="2"/>
  <c r="B794" i="2" s="1"/>
  <c r="I793" i="2"/>
  <c r="E793" i="2"/>
  <c r="G794" i="2" l="1"/>
  <c r="B795" i="2" s="1"/>
  <c r="I794" i="2"/>
  <c r="D794" i="2"/>
  <c r="E794" i="2"/>
  <c r="H794" i="2"/>
  <c r="C794" i="2"/>
  <c r="D795" i="2" l="1"/>
  <c r="H795" i="2"/>
  <c r="E795" i="2"/>
  <c r="G795" i="2"/>
  <c r="B796" i="2" s="1"/>
  <c r="C795" i="2"/>
  <c r="I795" i="2"/>
  <c r="C796" i="2" l="1"/>
  <c r="I796" i="2"/>
  <c r="H796" i="2"/>
  <c r="D796" i="2"/>
  <c r="E796" i="2"/>
  <c r="G796" i="2"/>
  <c r="B797" i="2" s="1"/>
  <c r="I797" i="2" l="1"/>
  <c r="H797" i="2"/>
  <c r="C797" i="2"/>
  <c r="E797" i="2"/>
  <c r="G797" i="2"/>
  <c r="B798" i="2" s="1"/>
  <c r="D797" i="2"/>
  <c r="I798" i="2" l="1"/>
  <c r="D798" i="2"/>
  <c r="C798" i="2"/>
  <c r="G798" i="2"/>
  <c r="B799" i="2" s="1"/>
  <c r="H798" i="2"/>
  <c r="E798" i="2"/>
  <c r="D799" i="2" l="1"/>
  <c r="H799" i="2"/>
  <c r="E799" i="2"/>
  <c r="I799" i="2"/>
  <c r="G799" i="2"/>
  <c r="B800" i="2" s="1"/>
  <c r="C799" i="2"/>
  <c r="I800" i="2" l="1"/>
  <c r="H800" i="2"/>
  <c r="C800" i="2"/>
  <c r="D800" i="2"/>
  <c r="E800" i="2"/>
  <c r="G800" i="2"/>
  <c r="B801" i="2" s="1"/>
  <c r="C801" i="2" l="1"/>
  <c r="I801" i="2"/>
  <c r="G801" i="2"/>
  <c r="B802" i="2" s="1"/>
  <c r="H801" i="2"/>
  <c r="E801" i="2"/>
  <c r="D801" i="2"/>
  <c r="I802" i="2" l="1"/>
  <c r="E802" i="2"/>
  <c r="G802" i="2"/>
  <c r="B803" i="2" s="1"/>
  <c r="C802" i="2"/>
  <c r="H802" i="2"/>
  <c r="D802" i="2"/>
  <c r="G803" i="2" l="1"/>
  <c r="B804" i="2" s="1"/>
  <c r="E803" i="2"/>
  <c r="C803" i="2"/>
  <c r="D803" i="2"/>
  <c r="I803" i="2"/>
  <c r="H803" i="2"/>
  <c r="C804" i="2" l="1"/>
  <c r="G804" i="2"/>
  <c r="B805" i="2" s="1"/>
  <c r="H804" i="2"/>
  <c r="I804" i="2"/>
  <c r="E804" i="2"/>
  <c r="D804" i="2"/>
  <c r="C805" i="2" l="1"/>
  <c r="H805" i="2"/>
  <c r="D805" i="2"/>
  <c r="I805" i="2"/>
  <c r="E805" i="2"/>
  <c r="G805" i="2"/>
  <c r="B806" i="2" s="1"/>
  <c r="H806" i="2" l="1"/>
  <c r="D806" i="2"/>
  <c r="G806" i="2"/>
  <c r="B807" i="2" s="1"/>
  <c r="I806" i="2"/>
  <c r="C806" i="2"/>
  <c r="E806" i="2"/>
  <c r="E807" i="2" l="1"/>
  <c r="G807" i="2"/>
  <c r="B808" i="2" s="1"/>
  <c r="H807" i="2"/>
  <c r="I807" i="2"/>
  <c r="D807" i="2"/>
  <c r="C807" i="2"/>
  <c r="G808" i="2" l="1"/>
  <c r="B809" i="2" s="1"/>
  <c r="H808" i="2"/>
  <c r="D808" i="2"/>
  <c r="E808" i="2"/>
  <c r="I808" i="2"/>
  <c r="C808" i="2"/>
  <c r="E809" i="2" l="1"/>
  <c r="D809" i="2"/>
  <c r="C809" i="2"/>
  <c r="H809" i="2"/>
  <c r="G809" i="2"/>
  <c r="B810" i="2" s="1"/>
  <c r="I809" i="2"/>
  <c r="G810" i="2" l="1"/>
  <c r="B811" i="2" s="1"/>
  <c r="C810" i="2"/>
  <c r="H810" i="2"/>
  <c r="I810" i="2"/>
  <c r="D810" i="2"/>
  <c r="E810" i="2"/>
  <c r="D811" i="2" l="1"/>
  <c r="G811" i="2"/>
  <c r="B812" i="2" s="1"/>
  <c r="E811" i="2"/>
  <c r="C811" i="2"/>
  <c r="H811" i="2"/>
  <c r="I811" i="2"/>
  <c r="G812" i="2" l="1"/>
  <c r="B813" i="2" s="1"/>
  <c r="E812" i="2"/>
  <c r="I812" i="2"/>
  <c r="D812" i="2"/>
  <c r="H812" i="2"/>
  <c r="C812" i="2"/>
  <c r="G813" i="2" l="1"/>
  <c r="B814" i="2" s="1"/>
  <c r="D813" i="2"/>
  <c r="I813" i="2"/>
  <c r="E813" i="2"/>
  <c r="H813" i="2"/>
  <c r="C813" i="2"/>
  <c r="E814" i="2" l="1"/>
  <c r="H814" i="2"/>
  <c r="I814" i="2"/>
  <c r="D814" i="2"/>
  <c r="C814" i="2"/>
  <c r="G814" i="2"/>
  <c r="B815" i="2" s="1"/>
  <c r="I815" i="2" l="1"/>
  <c r="C815" i="2"/>
  <c r="G815" i="2"/>
  <c r="B816" i="2" s="1"/>
  <c r="H815" i="2"/>
  <c r="D815" i="2"/>
  <c r="E815" i="2"/>
  <c r="D816" i="2" l="1"/>
  <c r="G816" i="2"/>
  <c r="B817" i="2" s="1"/>
  <c r="H816" i="2"/>
  <c r="I816" i="2"/>
  <c r="E816" i="2"/>
  <c r="C816" i="2"/>
  <c r="H817" i="2" l="1"/>
  <c r="G817" i="2"/>
  <c r="B818" i="2" s="1"/>
  <c r="I817" i="2"/>
  <c r="D817" i="2"/>
  <c r="C817" i="2"/>
  <c r="E817" i="2"/>
  <c r="C818" i="2" l="1"/>
  <c r="I818" i="2"/>
  <c r="D818" i="2"/>
  <c r="G818" i="2"/>
  <c r="B819" i="2" s="1"/>
  <c r="H818" i="2"/>
  <c r="E818" i="2"/>
  <c r="E819" i="2" l="1"/>
  <c r="H819" i="2"/>
  <c r="D819" i="2"/>
  <c r="G819" i="2"/>
  <c r="B820" i="2" s="1"/>
  <c r="C819" i="2"/>
  <c r="I819" i="2"/>
  <c r="C820" i="2" l="1"/>
  <c r="E820" i="2"/>
  <c r="H820" i="2"/>
  <c r="G820" i="2"/>
  <c r="B821" i="2" s="1"/>
  <c r="D820" i="2"/>
  <c r="I820" i="2"/>
  <c r="E821" i="2" l="1"/>
  <c r="D821" i="2"/>
  <c r="I821" i="2"/>
  <c r="H821" i="2"/>
  <c r="G821" i="2"/>
  <c r="B822" i="2" s="1"/>
  <c r="C821" i="2"/>
  <c r="C822" i="2" l="1"/>
  <c r="H822" i="2"/>
  <c r="G822" i="2"/>
  <c r="B823" i="2" s="1"/>
  <c r="I822" i="2"/>
  <c r="E822" i="2"/>
  <c r="D822" i="2"/>
  <c r="E823" i="2" l="1"/>
  <c r="G823" i="2"/>
  <c r="B824" i="2" s="1"/>
  <c r="C823" i="2"/>
  <c r="H823" i="2"/>
  <c r="D823" i="2"/>
  <c r="I823" i="2"/>
  <c r="G824" i="2" l="1"/>
  <c r="B825" i="2" s="1"/>
  <c r="E824" i="2"/>
  <c r="C824" i="2"/>
  <c r="H824" i="2"/>
  <c r="D824" i="2"/>
  <c r="I824" i="2"/>
  <c r="G825" i="2" l="1"/>
  <c r="B826" i="2" s="1"/>
  <c r="H825" i="2"/>
  <c r="C825" i="2"/>
  <c r="D825" i="2"/>
  <c r="I825" i="2"/>
  <c r="E825" i="2"/>
  <c r="H826" i="2" l="1"/>
  <c r="E826" i="2"/>
  <c r="G826" i="2"/>
  <c r="B827" i="2" s="1"/>
  <c r="C826" i="2"/>
  <c r="I826" i="2"/>
  <c r="D826" i="2"/>
  <c r="D827" i="2" l="1"/>
  <c r="E827" i="2"/>
  <c r="I827" i="2"/>
  <c r="G827" i="2"/>
  <c r="B828" i="2" s="1"/>
  <c r="C827" i="2"/>
  <c r="H827" i="2"/>
  <c r="E828" i="2" l="1"/>
  <c r="H828" i="2"/>
  <c r="C828" i="2"/>
  <c r="G828" i="2"/>
  <c r="B829" i="2" s="1"/>
  <c r="D828" i="2"/>
  <c r="I828" i="2"/>
  <c r="G829" i="2" l="1"/>
  <c r="B830" i="2" s="1"/>
  <c r="C829" i="2"/>
  <c r="D829" i="2"/>
  <c r="H829" i="2"/>
  <c r="E829" i="2"/>
  <c r="I829" i="2"/>
  <c r="G830" i="2" l="1"/>
  <c r="B831" i="2" s="1"/>
  <c r="E830" i="2"/>
  <c r="C830" i="2"/>
  <c r="D830" i="2"/>
  <c r="I830" i="2"/>
  <c r="H830" i="2"/>
  <c r="G831" i="2" l="1"/>
  <c r="B832" i="2" s="1"/>
  <c r="D831" i="2"/>
  <c r="I831" i="2"/>
  <c r="H831" i="2"/>
  <c r="C831" i="2"/>
  <c r="E831" i="2"/>
  <c r="C832" i="2" l="1"/>
  <c r="I832" i="2"/>
  <c r="E832" i="2"/>
  <c r="H832" i="2"/>
  <c r="G832" i="2"/>
  <c r="B833" i="2" s="1"/>
  <c r="D832" i="2"/>
  <c r="D833" i="2" l="1"/>
  <c r="C833" i="2"/>
  <c r="H833" i="2"/>
  <c r="E833" i="2"/>
  <c r="I833" i="2"/>
  <c r="G833" i="2"/>
  <c r="B834" i="2" s="1"/>
  <c r="D834" i="2" l="1"/>
  <c r="G834" i="2"/>
  <c r="B835" i="2" s="1"/>
  <c r="H834" i="2"/>
  <c r="E834" i="2"/>
  <c r="I834" i="2"/>
  <c r="C834" i="2"/>
  <c r="H835" i="2" l="1"/>
  <c r="C835" i="2"/>
  <c r="I835" i="2"/>
  <c r="G835" i="2"/>
  <c r="B836" i="2" s="1"/>
  <c r="D835" i="2"/>
  <c r="E835" i="2"/>
  <c r="G836" i="2" l="1"/>
  <c r="B837" i="2" s="1"/>
  <c r="H836" i="2"/>
  <c r="E836" i="2"/>
  <c r="C836" i="2"/>
  <c r="D836" i="2"/>
  <c r="I836" i="2"/>
  <c r="G837" i="2" l="1"/>
  <c r="B838" i="2" s="1"/>
  <c r="D837" i="2"/>
  <c r="I837" i="2"/>
  <c r="C837" i="2"/>
  <c r="H837" i="2"/>
  <c r="E837" i="2"/>
  <c r="G838" i="2" l="1"/>
  <c r="B839" i="2" s="1"/>
  <c r="H838" i="2"/>
  <c r="C838" i="2"/>
  <c r="E838" i="2"/>
  <c r="I838" i="2"/>
  <c r="D838" i="2"/>
  <c r="H839" i="2" l="1"/>
  <c r="E839" i="2"/>
  <c r="C839" i="2"/>
  <c r="I839" i="2"/>
  <c r="D839" i="2"/>
  <c r="G839" i="2"/>
  <c r="B840" i="2" s="1"/>
  <c r="H840" i="2" l="1"/>
  <c r="E840" i="2"/>
  <c r="I840" i="2"/>
  <c r="D840" i="2"/>
  <c r="C840" i="2"/>
  <c r="G840" i="2"/>
  <c r="B841" i="2" s="1"/>
  <c r="D841" i="2" l="1"/>
  <c r="E841" i="2"/>
  <c r="C841" i="2"/>
  <c r="G841" i="2"/>
  <c r="B842" i="2" s="1"/>
  <c r="I841" i="2"/>
  <c r="H841" i="2"/>
  <c r="E842" i="2" l="1"/>
  <c r="D842" i="2"/>
  <c r="G842" i="2"/>
  <c r="B843" i="2" s="1"/>
  <c r="C842" i="2"/>
  <c r="I842" i="2"/>
  <c r="H842" i="2"/>
  <c r="H843" i="2" l="1"/>
  <c r="E843" i="2"/>
  <c r="G843" i="2"/>
  <c r="B844" i="2" s="1"/>
  <c r="D843" i="2"/>
  <c r="I843" i="2"/>
  <c r="C843" i="2"/>
  <c r="C844" i="2" l="1"/>
  <c r="I844" i="2"/>
  <c r="D844" i="2"/>
  <c r="E844" i="2"/>
  <c r="G844" i="2"/>
  <c r="B845" i="2" s="1"/>
  <c r="H844" i="2"/>
  <c r="D845" i="2" l="1"/>
  <c r="E845" i="2"/>
  <c r="I845" i="2"/>
  <c r="G845" i="2"/>
  <c r="B846" i="2" s="1"/>
  <c r="C845" i="2"/>
  <c r="H845" i="2"/>
  <c r="D846" i="2" l="1"/>
  <c r="H846" i="2"/>
  <c r="C846" i="2"/>
  <c r="G846" i="2"/>
  <c r="B847" i="2" s="1"/>
  <c r="I846" i="2"/>
  <c r="E846" i="2"/>
  <c r="H847" i="2" l="1"/>
  <c r="I847" i="2"/>
  <c r="D847" i="2"/>
  <c r="E847" i="2"/>
  <c r="G847" i="2"/>
  <c r="B848" i="2" s="1"/>
  <c r="C847" i="2"/>
  <c r="E848" i="2" l="1"/>
  <c r="H848" i="2"/>
  <c r="C848" i="2"/>
  <c r="D848" i="2"/>
  <c r="I848" i="2"/>
  <c r="G848" i="2"/>
  <c r="B849" i="2" s="1"/>
  <c r="H849" i="2" l="1"/>
  <c r="C849" i="2"/>
  <c r="I849" i="2"/>
  <c r="D849" i="2"/>
  <c r="E849" i="2"/>
  <c r="G849" i="2"/>
  <c r="B850" i="2" s="1"/>
  <c r="I850" i="2" l="1"/>
  <c r="C850" i="2"/>
  <c r="G850" i="2"/>
  <c r="B851" i="2" s="1"/>
  <c r="H850" i="2"/>
  <c r="E850" i="2"/>
  <c r="D850" i="2"/>
  <c r="G851" i="2" l="1"/>
  <c r="B852" i="2" s="1"/>
  <c r="E851" i="2"/>
  <c r="C851" i="2"/>
  <c r="I851" i="2"/>
  <c r="D851" i="2"/>
  <c r="H851" i="2"/>
  <c r="H852" i="2" l="1"/>
  <c r="I852" i="2"/>
  <c r="E852" i="2"/>
  <c r="G852" i="2"/>
  <c r="B853" i="2" s="1"/>
  <c r="D852" i="2"/>
  <c r="C852" i="2"/>
  <c r="G853" i="2" l="1"/>
  <c r="B854" i="2" s="1"/>
  <c r="E853" i="2"/>
  <c r="I853" i="2"/>
  <c r="H853" i="2"/>
  <c r="D853" i="2"/>
  <c r="C853" i="2"/>
  <c r="G854" i="2" l="1"/>
  <c r="B855" i="2" s="1"/>
  <c r="D854" i="2"/>
  <c r="E854" i="2"/>
  <c r="C854" i="2"/>
  <c r="I854" i="2"/>
  <c r="H854" i="2"/>
  <c r="E855" i="2" l="1"/>
  <c r="G855" i="2"/>
  <c r="B856" i="2" s="1"/>
  <c r="C855" i="2"/>
  <c r="I855" i="2"/>
  <c r="H855" i="2"/>
  <c r="D855" i="2"/>
  <c r="I856" i="2" l="1"/>
  <c r="G856" i="2"/>
  <c r="B857" i="2" s="1"/>
  <c r="C856" i="2"/>
  <c r="H856" i="2"/>
  <c r="E856" i="2"/>
  <c r="D856" i="2"/>
  <c r="G857" i="2" l="1"/>
  <c r="B858" i="2" s="1"/>
  <c r="I857" i="2"/>
  <c r="D857" i="2"/>
  <c r="H857" i="2"/>
  <c r="C857" i="2"/>
  <c r="E857" i="2"/>
  <c r="H858" i="2" l="1"/>
  <c r="I858" i="2"/>
  <c r="C858" i="2"/>
  <c r="E858" i="2"/>
  <c r="G858" i="2"/>
  <c r="B859" i="2" s="1"/>
  <c r="D858" i="2"/>
  <c r="C859" i="2" l="1"/>
  <c r="G859" i="2"/>
  <c r="B860" i="2" s="1"/>
  <c r="D859" i="2"/>
  <c r="E859" i="2"/>
  <c r="H859" i="2"/>
  <c r="I859" i="2"/>
  <c r="H860" i="2" l="1"/>
  <c r="G860" i="2"/>
  <c r="B861" i="2" s="1"/>
  <c r="C860" i="2"/>
  <c r="E860" i="2"/>
  <c r="D860" i="2"/>
  <c r="I860" i="2"/>
  <c r="G861" i="2" l="1"/>
  <c r="B862" i="2" s="1"/>
  <c r="H861" i="2"/>
  <c r="E861" i="2"/>
  <c r="C861" i="2"/>
  <c r="D861" i="2"/>
  <c r="I861" i="2"/>
  <c r="E862" i="2" l="1"/>
  <c r="C862" i="2"/>
  <c r="H862" i="2"/>
  <c r="D862" i="2"/>
  <c r="G862" i="2"/>
  <c r="B863" i="2" s="1"/>
  <c r="I862" i="2"/>
  <c r="H863" i="2" l="1"/>
  <c r="G863" i="2"/>
  <c r="B864" i="2" s="1"/>
  <c r="C863" i="2"/>
  <c r="D863" i="2"/>
  <c r="I863" i="2"/>
  <c r="E863" i="2"/>
  <c r="C864" i="2" l="1"/>
  <c r="E864" i="2"/>
  <c r="G864" i="2"/>
  <c r="B865" i="2" s="1"/>
  <c r="D864" i="2"/>
  <c r="H864" i="2"/>
  <c r="I864" i="2"/>
  <c r="H865" i="2" l="1"/>
  <c r="C865" i="2"/>
  <c r="D865" i="2"/>
  <c r="G865" i="2"/>
  <c r="B866" i="2" s="1"/>
  <c r="I865" i="2"/>
  <c r="E865" i="2"/>
  <c r="G866" i="2" l="1"/>
  <c r="B867" i="2" s="1"/>
  <c r="H866" i="2"/>
  <c r="C866" i="2"/>
  <c r="D866" i="2"/>
  <c r="I866" i="2"/>
  <c r="E866" i="2"/>
  <c r="C867" i="2" l="1"/>
  <c r="H867" i="2"/>
  <c r="I867" i="2"/>
  <c r="G867" i="2"/>
  <c r="B868" i="2" s="1"/>
  <c r="D867" i="2"/>
  <c r="E867" i="2"/>
  <c r="D868" i="2" l="1"/>
  <c r="G868" i="2"/>
  <c r="H868" i="2"/>
  <c r="C868" i="2"/>
  <c r="E868" i="2"/>
  <c r="I868" i="2"/>
</calcChain>
</file>

<file path=xl/sharedStrings.xml><?xml version="1.0" encoding="utf-8"?>
<sst xmlns="http://schemas.openxmlformats.org/spreadsheetml/2006/main" count="262" uniqueCount="154">
  <si>
    <t>Assumptions</t>
  </si>
  <si>
    <t>Income Statement</t>
  </si>
  <si>
    <t>Rate</t>
  </si>
  <si>
    <t>Rent Revenue</t>
  </si>
  <si>
    <t>Operating Expenses</t>
  </si>
  <si>
    <t>Taxable Income</t>
  </si>
  <si>
    <t>Income Tax Expense</t>
  </si>
  <si>
    <t>Net Income</t>
  </si>
  <si>
    <t xml:space="preserve">Balance Sheet </t>
  </si>
  <si>
    <t>Buildings &amp; Equipment</t>
  </si>
  <si>
    <t>Accumulated Depreciation</t>
  </si>
  <si>
    <t>Total Assets</t>
  </si>
  <si>
    <t>Liabilities</t>
  </si>
  <si>
    <t>Income Tax Payable</t>
  </si>
  <si>
    <t>Retained Earnings</t>
  </si>
  <si>
    <t>Total Liabilities and Stockholder's Equity</t>
  </si>
  <si>
    <t>Depreciation Expense</t>
  </si>
  <si>
    <t>Rental Rate(Single)</t>
  </si>
  <si>
    <t xml:space="preserve">Utilities(Pool, Office, Lounge) </t>
  </si>
  <si>
    <t>Land</t>
  </si>
  <si>
    <t>Building</t>
  </si>
  <si>
    <t>EUL</t>
  </si>
  <si>
    <t>Annual Depreciation</t>
  </si>
  <si>
    <t>Owner's Capital</t>
  </si>
  <si>
    <t>Owner's Equity</t>
  </si>
  <si>
    <t>Total Property, Plant, Equipment</t>
  </si>
  <si>
    <t>Net Increase in Cash</t>
  </si>
  <si>
    <t>Current Assets</t>
  </si>
  <si>
    <t>Mortgage</t>
  </si>
  <si>
    <t>Loan Amortization</t>
  </si>
  <si>
    <t>Amount of Loan</t>
  </si>
  <si>
    <t>Annual Interest Rate</t>
  </si>
  <si>
    <t>Length of Term</t>
  </si>
  <si>
    <t>Payment</t>
  </si>
  <si>
    <t>Payment Number</t>
  </si>
  <si>
    <t>Payment Amount</t>
  </si>
  <si>
    <t>Amount of Payment to Principal</t>
  </si>
  <si>
    <t>Payment to Interest</t>
  </si>
  <si>
    <t>Extra Payment</t>
  </si>
  <si>
    <t>Total Principal Remaining</t>
  </si>
  <si>
    <t>Total Principal Paid</t>
  </si>
  <si>
    <t>Total Interest Paid</t>
  </si>
  <si>
    <t>Mortgage Interest Expense</t>
  </si>
  <si>
    <t>Equity</t>
  </si>
  <si>
    <t>S&amp;P 500</t>
  </si>
  <si>
    <t>Proportion</t>
  </si>
  <si>
    <t>Depreciation Calculation</t>
  </si>
  <si>
    <t>NPV</t>
  </si>
  <si>
    <t>Free Cash Flows</t>
  </si>
  <si>
    <t># of Meals Per day</t>
  </si>
  <si>
    <t>Double</t>
  </si>
  <si>
    <t>Single</t>
  </si>
  <si>
    <t xml:space="preserve">King Suite </t>
  </si>
  <si>
    <t>Meal Cost</t>
  </si>
  <si>
    <t>Honey Moon Package</t>
  </si>
  <si>
    <t>Honey Moon Package Price</t>
  </si>
  <si>
    <t xml:space="preserve"> Admin Expense</t>
  </si>
  <si>
    <t xml:space="preserve">Property Tax </t>
  </si>
  <si>
    <t>Minimum Cash</t>
  </si>
  <si>
    <t>Extra Cash</t>
  </si>
  <si>
    <t>Operating Income</t>
  </si>
  <si>
    <t>Less Depreciation</t>
  </si>
  <si>
    <t>Extra Bank Loan</t>
  </si>
  <si>
    <t>Bank Loan Interest</t>
  </si>
  <si>
    <t>Taxes</t>
  </si>
  <si>
    <t>Add Back Depreciation</t>
  </si>
  <si>
    <t>Cash Flows From Operations</t>
  </si>
  <si>
    <t>Purchase Land</t>
  </si>
  <si>
    <t>Purchase Building</t>
  </si>
  <si>
    <t>Gain on Land</t>
  </si>
  <si>
    <t>Sale of Land</t>
  </si>
  <si>
    <t>Taxes on Gain</t>
  </si>
  <si>
    <t>Capital Gains Rate</t>
  </si>
  <si>
    <t>Sale of Building</t>
  </si>
  <si>
    <t>Gain on Building</t>
  </si>
  <si>
    <t>Cash from Operations</t>
  </si>
  <si>
    <t>Cash flows from Capital Expenditures</t>
  </si>
  <si>
    <t>Cash Flows from Working Capital</t>
  </si>
  <si>
    <t>Accounts Receivable Days</t>
  </si>
  <si>
    <t>Accounts Payable Days</t>
  </si>
  <si>
    <t>Accounts Receivable</t>
  </si>
  <si>
    <t>Accounts Payable</t>
  </si>
  <si>
    <t>Cost of Goods Sold (Honeymoon Package)</t>
  </si>
  <si>
    <t>Cost of Goods Sold (Meals)</t>
  </si>
  <si>
    <t>Cost of Honey Moon Package</t>
  </si>
  <si>
    <t xml:space="preserve">Taxes on Gain </t>
  </si>
  <si>
    <t>Inventory</t>
  </si>
  <si>
    <t>Inventory Days</t>
  </si>
  <si>
    <t>WACC IN 2017</t>
  </si>
  <si>
    <t>Tax Adj</t>
  </si>
  <si>
    <t>Cost of Equity using CAPM (%)</t>
  </si>
  <si>
    <t>Debt</t>
  </si>
  <si>
    <t>AFTER TAX Blended Cost of Debt (%)</t>
  </si>
  <si>
    <t>Total</t>
  </si>
  <si>
    <t>Tax Rate (%)</t>
  </si>
  <si>
    <t>T Bills</t>
  </si>
  <si>
    <t>Percent Debt Currently (%)</t>
  </si>
  <si>
    <t>Percent Equity Currently (%)</t>
  </si>
  <si>
    <t>Beta</t>
  </si>
  <si>
    <t xml:space="preserve">Unlevered Beta </t>
  </si>
  <si>
    <t>Debt Relevered</t>
  </si>
  <si>
    <t>Equity Relevered</t>
  </si>
  <si>
    <t>Cost of Equity with Relevered Beta using CAPM (%)</t>
  </si>
  <si>
    <t>IRR</t>
  </si>
  <si>
    <t>Taxes Payable</t>
  </si>
  <si>
    <t>Totals for the Year</t>
  </si>
  <si>
    <t>Total Equity</t>
  </si>
  <si>
    <t>Totals For the Year</t>
  </si>
  <si>
    <t>Relevered Beta at 60% Debt/40% Equity</t>
  </si>
  <si>
    <t xml:space="preserve">Goodwill </t>
  </si>
  <si>
    <t>Remodeling of Hotel</t>
  </si>
  <si>
    <t>Sale Price</t>
  </si>
  <si>
    <t>Book Value</t>
  </si>
  <si>
    <t>Gain/Loss</t>
  </si>
  <si>
    <t xml:space="preserve">Declining Balance </t>
  </si>
  <si>
    <t>Facts</t>
  </si>
  <si>
    <t>Period</t>
  </si>
  <si>
    <t>Deprecation Expense</t>
  </si>
  <si>
    <t>Cost</t>
  </si>
  <si>
    <t>Straightline Rate</t>
  </si>
  <si>
    <t>Salvage Value</t>
  </si>
  <si>
    <t>Decline Multiple</t>
  </si>
  <si>
    <t>Depreciation Base</t>
  </si>
  <si>
    <t>Decline Balance Rate</t>
  </si>
  <si>
    <t>Estimated Useful Life</t>
  </si>
  <si>
    <t>Purchase Date</t>
  </si>
  <si>
    <t>Depreciation Per Year</t>
  </si>
  <si>
    <t>Partial Period Depreciation Calculation</t>
  </si>
  <si>
    <t xml:space="preserve">Prior Period Calculation </t>
  </si>
  <si>
    <t>Amount that contributes to this year</t>
  </si>
  <si>
    <t xml:space="preserve">Depreciation Expense for </t>
  </si>
  <si>
    <t xml:space="preserve">1-Jan though </t>
  </si>
  <si>
    <t>Current Period Calculation</t>
  </si>
  <si>
    <t>Time held during year</t>
  </si>
  <si>
    <t>through 31-Dec</t>
  </si>
  <si>
    <t>Marketing Expense</t>
  </si>
  <si>
    <t>Utilities</t>
  </si>
  <si>
    <t>General Expense (Hotel Supplies, Landscaping, etc.)</t>
  </si>
  <si>
    <t>Tax Adjusted</t>
  </si>
  <si>
    <t>Honey Moon Package Revenue</t>
  </si>
  <si>
    <t>Remodeling Loan</t>
  </si>
  <si>
    <t>Remodeling Interest Expense</t>
  </si>
  <si>
    <t>Average WACC</t>
  </si>
  <si>
    <t>Average WACC Relevered at 60% Debt/40% Equity</t>
  </si>
  <si>
    <t>Blended Rate</t>
  </si>
  <si>
    <t>Free Cash Flows (Good)</t>
  </si>
  <si>
    <t xml:space="preserve">Probability </t>
  </si>
  <si>
    <t>Free Cash Flows (Bad)</t>
  </si>
  <si>
    <t>Probability</t>
  </si>
  <si>
    <t>Growth Rate After Renovation</t>
  </si>
  <si>
    <t>Bad Market Growth</t>
  </si>
  <si>
    <t>NPV(project)</t>
  </si>
  <si>
    <t>Decision</t>
  </si>
  <si>
    <t>Don't Do It!!!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</si>
</sst>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%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0.0%"/>
    <numFmt numFmtId="169" formatCode="_(&quot;$&quot;* #,##0.0_);_(&quot;$&quot;* \(#,##0.0\);_(&quot;$&quot;* &quot;-&quot;??_);_(@_)"/>
    <numFmt numFmtId="170" formatCode="_(\$* #,##0_);_(\$* \(#,##0\);_(\$* \-??_);_(@_)"/>
    <numFmt numFmtId="171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164" fontId="0" fillId="0" borderId="0" xfId="1" applyNumberFormat="1" applyFont="1"/>
    <xf numFmtId="9" fontId="0" fillId="0" borderId="0" xfId="3" applyFont="1"/>
    <xf numFmtId="166" fontId="0" fillId="0" borderId="0" xfId="1" applyNumberFormat="1" applyFont="1"/>
    <xf numFmtId="1" fontId="0" fillId="0" borderId="0" xfId="0" applyNumberFormat="1"/>
    <xf numFmtId="1" fontId="0" fillId="4" borderId="4" xfId="0" applyNumberFormat="1" applyFill="1" applyBorder="1"/>
    <xf numFmtId="167" fontId="0" fillId="0" borderId="4" xfId="2" applyNumberFormat="1" applyFont="1" applyBorder="1"/>
    <xf numFmtId="168" fontId="0" fillId="0" borderId="4" xfId="3" applyNumberFormat="1" applyFont="1" applyBorder="1"/>
    <xf numFmtId="1" fontId="0" fillId="0" borderId="4" xfId="0" applyNumberFormat="1" applyBorder="1"/>
    <xf numFmtId="1" fontId="0" fillId="0" borderId="0" xfId="0" applyNumberFormat="1" applyFill="1" applyBorder="1" applyAlignment="1">
      <alignment wrapText="1"/>
    </xf>
    <xf numFmtId="1" fontId="0" fillId="0" borderId="0" xfId="0" applyNumberFormat="1" applyFill="1" applyBorder="1"/>
    <xf numFmtId="167" fontId="0" fillId="0" borderId="0" xfId="2" applyNumberFormat="1" applyFont="1" applyFill="1" applyBorder="1"/>
    <xf numFmtId="169" fontId="0" fillId="0" borderId="0" xfId="2" applyNumberFormat="1" applyFont="1" applyFill="1" applyBorder="1"/>
    <xf numFmtId="9" fontId="0" fillId="0" borderId="4" xfId="0" applyNumberFormat="1" applyBorder="1"/>
    <xf numFmtId="164" fontId="0" fillId="7" borderId="0" xfId="1" applyNumberFormat="1" applyFont="1" applyFill="1"/>
    <xf numFmtId="164" fontId="2" fillId="8" borderId="4" xfId="1" applyNumberFormat="1" applyFont="1" applyFill="1" applyBorder="1"/>
    <xf numFmtId="164" fontId="0" fillId="8" borderId="4" xfId="1" applyNumberFormat="1" applyFont="1" applyFill="1" applyBorder="1"/>
    <xf numFmtId="164" fontId="3" fillId="8" borderId="4" xfId="1" applyNumberFormat="1" applyFont="1" applyFill="1" applyBorder="1"/>
    <xf numFmtId="164" fontId="0" fillId="8" borderId="4" xfId="1" applyNumberFormat="1" applyFont="1" applyFill="1" applyBorder="1" applyAlignment="1">
      <alignment horizontal="right"/>
    </xf>
    <xf numFmtId="164" fontId="1" fillId="8" borderId="4" xfId="1" applyNumberFormat="1" applyFont="1" applyFill="1" applyBorder="1"/>
    <xf numFmtId="164" fontId="0" fillId="0" borderId="4" xfId="1" applyNumberFormat="1" applyFont="1" applyBorder="1"/>
    <xf numFmtId="9" fontId="0" fillId="0" borderId="4" xfId="1" applyNumberFormat="1" applyFont="1" applyBorder="1"/>
    <xf numFmtId="9" fontId="0" fillId="0" borderId="4" xfId="3" applyFont="1" applyBorder="1"/>
    <xf numFmtId="10" fontId="0" fillId="0" borderId="4" xfId="3" applyNumberFormat="1" applyFont="1" applyBorder="1"/>
    <xf numFmtId="164" fontId="0" fillId="0" borderId="0" xfId="1" applyNumberFormat="1" applyFont="1" applyAlignment="1"/>
    <xf numFmtId="164" fontId="0" fillId="0" borderId="0" xfId="1" applyNumberFormat="1" applyFont="1" applyFill="1"/>
    <xf numFmtId="0" fontId="0" fillId="6" borderId="4" xfId="1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0" fontId="0" fillId="0" borderId="0" xfId="0" applyFill="1"/>
    <xf numFmtId="8" fontId="0" fillId="0" borderId="0" xfId="3" applyNumberFormat="1" applyFont="1"/>
    <xf numFmtId="164" fontId="0" fillId="0" borderId="0" xfId="1" applyNumberFormat="1" applyFont="1" applyBorder="1"/>
    <xf numFmtId="164" fontId="0" fillId="2" borderId="0" xfId="1" applyNumberFormat="1" applyFont="1" applyFill="1"/>
    <xf numFmtId="164" fontId="6" fillId="9" borderId="4" xfId="1" applyNumberFormat="1" applyFont="1" applyFill="1" applyBorder="1"/>
    <xf numFmtId="164" fontId="6" fillId="9" borderId="4" xfId="1" applyNumberFormat="1" applyFont="1" applyFill="1" applyBorder="1" applyAlignment="1">
      <alignment horizontal="right"/>
    </xf>
    <xf numFmtId="164" fontId="6" fillId="9" borderId="4" xfId="1" applyNumberFormat="1" applyFont="1" applyFill="1" applyBorder="1" applyAlignment="1">
      <alignment horizontal="left"/>
    </xf>
    <xf numFmtId="164" fontId="5" fillId="10" borderId="4" xfId="1" applyNumberFormat="1" applyFont="1" applyFill="1" applyBorder="1"/>
    <xf numFmtId="164" fontId="0" fillId="10" borderId="4" xfId="1" applyNumberFormat="1" applyFont="1" applyFill="1" applyBorder="1"/>
    <xf numFmtId="0" fontId="6" fillId="10" borderId="4" xfId="1" applyNumberFormat="1" applyFont="1" applyFill="1" applyBorder="1"/>
    <xf numFmtId="164" fontId="0" fillId="9" borderId="4" xfId="1" applyNumberFormat="1" applyFont="1" applyFill="1" applyBorder="1"/>
    <xf numFmtId="164" fontId="0" fillId="9" borderId="0" xfId="1" applyNumberFormat="1" applyFont="1" applyFill="1"/>
    <xf numFmtId="164" fontId="0" fillId="0" borderId="6" xfId="1" applyNumberFormat="1" applyFont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0" fontId="8" fillId="11" borderId="0" xfId="4" applyFont="1" applyFill="1"/>
    <xf numFmtId="0" fontId="7" fillId="11" borderId="0" xfId="4" applyFill="1"/>
    <xf numFmtId="0" fontId="7" fillId="11" borderId="0" xfId="4" applyFill="1" applyBorder="1"/>
    <xf numFmtId="0" fontId="7" fillId="0" borderId="0" xfId="4"/>
    <xf numFmtId="0" fontId="7" fillId="0" borderId="0" xfId="4" applyFont="1"/>
    <xf numFmtId="170" fontId="7" fillId="0" borderId="0" xfId="2" applyNumberFormat="1" applyFont="1"/>
    <xf numFmtId="9" fontId="7" fillId="11" borderId="4" xfId="4" applyNumberFormat="1" applyFill="1" applyBorder="1"/>
    <xf numFmtId="170" fontId="7" fillId="0" borderId="0" xfId="4" applyNumberFormat="1"/>
    <xf numFmtId="10" fontId="1" fillId="0" borderId="0" xfId="3" applyNumberFormat="1"/>
    <xf numFmtId="9" fontId="7" fillId="0" borderId="0" xfId="4" applyNumberFormat="1"/>
    <xf numFmtId="9" fontId="7" fillId="11" borderId="5" xfId="4" applyNumberFormat="1" applyFill="1" applyBorder="1"/>
    <xf numFmtId="9" fontId="1" fillId="11" borderId="4" xfId="3" applyNumberFormat="1" applyFill="1" applyBorder="1"/>
    <xf numFmtId="168" fontId="1" fillId="11" borderId="4" xfId="3" applyNumberFormat="1" applyFill="1" applyBorder="1"/>
    <xf numFmtId="9" fontId="1" fillId="11" borderId="4" xfId="3" applyFill="1" applyBorder="1"/>
    <xf numFmtId="168" fontId="7" fillId="11" borderId="4" xfId="4" applyNumberFormat="1" applyFill="1" applyBorder="1"/>
    <xf numFmtId="0" fontId="7" fillId="0" borderId="0" xfId="4" applyFill="1"/>
    <xf numFmtId="2" fontId="7" fillId="0" borderId="0" xfId="4" applyNumberFormat="1"/>
    <xf numFmtId="10" fontId="7" fillId="11" borderId="4" xfId="4" applyNumberFormat="1" applyFill="1" applyBorder="1"/>
    <xf numFmtId="6" fontId="0" fillId="0" borderId="0" xfId="3" applyNumberFormat="1" applyFont="1"/>
    <xf numFmtId="169" fontId="2" fillId="0" borderId="0" xfId="2" applyNumberFormat="1" applyFont="1" applyFill="1" applyBorder="1"/>
    <xf numFmtId="169" fontId="1" fillId="0" borderId="0" xfId="2" applyNumberFormat="1" applyFont="1" applyFill="1" applyBorder="1"/>
    <xf numFmtId="169" fontId="2" fillId="0" borderId="7" xfId="2" applyNumberFormat="1" applyFont="1" applyFill="1" applyBorder="1"/>
    <xf numFmtId="169" fontId="0" fillId="0" borderId="7" xfId="2" applyNumberFormat="1" applyFont="1" applyFill="1" applyBorder="1"/>
    <xf numFmtId="0" fontId="6" fillId="10" borderId="0" xfId="1" applyNumberFormat="1" applyFont="1" applyFill="1" applyBorder="1"/>
    <xf numFmtId="164" fontId="0" fillId="9" borderId="0" xfId="1" applyNumberFormat="1" applyFont="1" applyFill="1" applyBorder="1"/>
    <xf numFmtId="164" fontId="6" fillId="9" borderId="0" xfId="1" applyNumberFormat="1" applyFont="1" applyFill="1" applyBorder="1"/>
    <xf numFmtId="9" fontId="7" fillId="0" borderId="0" xfId="3" applyFont="1"/>
    <xf numFmtId="164" fontId="0" fillId="11" borderId="0" xfId="1" applyNumberFormat="1" applyFont="1" applyFill="1"/>
    <xf numFmtId="0" fontId="0" fillId="0" borderId="0" xfId="0" applyAlignment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wrapText="1"/>
    </xf>
    <xf numFmtId="0" fontId="2" fillId="7" borderId="0" xfId="0" applyFont="1" applyFill="1"/>
    <xf numFmtId="0" fontId="0" fillId="12" borderId="0" xfId="0" applyFill="1"/>
    <xf numFmtId="0" fontId="0" fillId="13" borderId="0" xfId="0" applyFill="1"/>
    <xf numFmtId="9" fontId="0" fillId="0" borderId="0" xfId="3" applyFont="1" applyFill="1"/>
    <xf numFmtId="0" fontId="0" fillId="0" borderId="0" xfId="3" applyNumberFormat="1" applyFont="1"/>
    <xf numFmtId="0" fontId="0" fillId="0" borderId="0" xfId="0" applyNumberFormat="1"/>
    <xf numFmtId="0" fontId="0" fillId="11" borderId="0" xfId="0" applyNumberFormat="1" applyFill="1"/>
    <xf numFmtId="164" fontId="0" fillId="11" borderId="0" xfId="1" applyNumberFormat="1" applyFont="1" applyFill="1" applyAlignment="1">
      <alignment horizontal="center"/>
    </xf>
    <xf numFmtId="16" fontId="0" fillId="12" borderId="0" xfId="0" applyNumberFormat="1" applyFill="1"/>
    <xf numFmtId="16" fontId="11" fillId="0" borderId="0" xfId="0" applyNumberFormat="1" applyFont="1" applyFill="1"/>
    <xf numFmtId="43" fontId="11" fillId="0" borderId="0" xfId="1" applyFont="1"/>
    <xf numFmtId="16" fontId="11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left"/>
    </xf>
    <xf numFmtId="16" fontId="0" fillId="14" borderId="0" xfId="0" applyNumberFormat="1" applyFill="1" applyAlignment="1">
      <alignment horizontal="right"/>
    </xf>
    <xf numFmtId="16" fontId="0" fillId="14" borderId="0" xfId="0" applyNumberFormat="1" applyFill="1" applyAlignment="1">
      <alignment horizontal="left"/>
    </xf>
    <xf numFmtId="164" fontId="0" fillId="12" borderId="0" xfId="0" applyNumberFormat="1" applyFill="1"/>
    <xf numFmtId="43" fontId="0" fillId="14" borderId="0" xfId="1" applyFont="1" applyFill="1"/>
    <xf numFmtId="0" fontId="0" fillId="15" borderId="0" xfId="0" applyFill="1" applyAlignment="1">
      <alignment horizontal="right"/>
    </xf>
    <xf numFmtId="0" fontId="0" fillId="15" borderId="0" xfId="0" applyFill="1" applyAlignment="1">
      <alignment horizontal="center"/>
    </xf>
    <xf numFmtId="16" fontId="0" fillId="15" borderId="0" xfId="0" applyNumberFormat="1" applyFill="1" applyAlignment="1">
      <alignment horizontal="left"/>
    </xf>
    <xf numFmtId="164" fontId="0" fillId="15" borderId="0" xfId="1" applyNumberFormat="1" applyFont="1" applyFill="1"/>
    <xf numFmtId="16" fontId="0" fillId="15" borderId="0" xfId="0" applyNumberFormat="1" applyFill="1" applyAlignment="1">
      <alignment horizontal="center"/>
    </xf>
    <xf numFmtId="0" fontId="0" fillId="15" borderId="0" xfId="0" applyFill="1"/>
    <xf numFmtId="0" fontId="0" fillId="2" borderId="0" xfId="0" applyFill="1"/>
    <xf numFmtId="164" fontId="0" fillId="2" borderId="0" xfId="0" applyNumberFormat="1" applyFill="1"/>
    <xf numFmtId="168" fontId="7" fillId="0" borderId="0" xfId="4" applyNumberFormat="1"/>
    <xf numFmtId="168" fontId="7" fillId="0" borderId="0" xfId="3" applyNumberFormat="1" applyFont="1"/>
    <xf numFmtId="164" fontId="0" fillId="0" borderId="8" xfId="1" applyNumberFormat="1" applyFont="1" applyBorder="1"/>
    <xf numFmtId="164" fontId="0" fillId="0" borderId="9" xfId="1" applyNumberFormat="1" applyFont="1" applyBorder="1"/>
    <xf numFmtId="165" fontId="0" fillId="0" borderId="4" xfId="3" applyNumberFormat="1" applyFont="1" applyBorder="1"/>
    <xf numFmtId="9" fontId="0" fillId="0" borderId="4" xfId="3" applyNumberFormat="1" applyFont="1" applyBorder="1"/>
    <xf numFmtId="164" fontId="0" fillId="13" borderId="0" xfId="1" applyNumberFormat="1" applyFont="1" applyFill="1"/>
    <xf numFmtId="10" fontId="0" fillId="13" borderId="0" xfId="3" applyNumberFormat="1" applyFont="1" applyFill="1"/>
    <xf numFmtId="0" fontId="7" fillId="13" borderId="0" xfId="4" applyFill="1"/>
    <xf numFmtId="10" fontId="1" fillId="13" borderId="4" xfId="3" applyNumberFormat="1" applyFill="1" applyBorder="1"/>
    <xf numFmtId="44" fontId="7" fillId="0" borderId="0" xfId="4" applyNumberFormat="1"/>
    <xf numFmtId="171" fontId="0" fillId="0" borderId="0" xfId="1" applyNumberFormat="1" applyFont="1" applyFill="1" applyBorder="1"/>
    <xf numFmtId="164" fontId="2" fillId="16" borderId="4" xfId="1" applyNumberFormat="1" applyFont="1" applyFill="1" applyBorder="1" applyAlignment="1">
      <alignment horizontal="right"/>
    </xf>
    <xf numFmtId="164" fontId="2" fillId="16" borderId="4" xfId="1" applyNumberFormat="1" applyFont="1" applyFill="1" applyBorder="1"/>
    <xf numFmtId="164" fontId="2" fillId="16" borderId="6" xfId="1" applyNumberFormat="1" applyFont="1" applyFill="1" applyBorder="1"/>
    <xf numFmtId="164" fontId="2" fillId="16" borderId="8" xfId="1" applyNumberFormat="1" applyFont="1" applyFill="1" applyBorder="1"/>
    <xf numFmtId="164" fontId="0" fillId="16" borderId="4" xfId="1" applyNumberFormat="1" applyFont="1" applyFill="1" applyBorder="1"/>
    <xf numFmtId="164" fontId="2" fillId="7" borderId="6" xfId="1" applyNumberFormat="1" applyFont="1" applyFill="1" applyBorder="1"/>
    <xf numFmtId="164" fontId="2" fillId="7" borderId="8" xfId="1" applyNumberFormat="1" applyFont="1" applyFill="1" applyBorder="1"/>
    <xf numFmtId="164" fontId="2" fillId="0" borderId="4" xfId="1" applyNumberFormat="1" applyFont="1" applyBorder="1"/>
    <xf numFmtId="9" fontId="6" fillId="10" borderId="4" xfId="3" applyFont="1" applyFill="1" applyBorder="1"/>
    <xf numFmtId="9" fontId="6" fillId="10" borderId="4" xfId="3" applyNumberFormat="1" applyFont="1" applyFill="1" applyBorder="1"/>
    <xf numFmtId="43" fontId="0" fillId="0" borderId="0" xfId="1" applyNumberFormat="1" applyFont="1"/>
    <xf numFmtId="164" fontId="2" fillId="0" borderId="0" xfId="1" applyNumberFormat="1" applyFont="1"/>
    <xf numFmtId="164" fontId="0" fillId="5" borderId="4" xfId="1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5">
    <cellStyle name="Comma" xfId="1" builtinId="3"/>
    <cellStyle name="Currency" xfId="2" builtinId="4"/>
    <cellStyle name="Excel Built-in Normal 1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187"/>
  <sheetViews>
    <sheetView tabSelected="1" zoomScale="80" zoomScaleNormal="80" workbookViewId="0">
      <selection activeCell="B188" sqref="B188"/>
    </sheetView>
  </sheetViews>
  <sheetFormatPr defaultColWidth="8.85546875" defaultRowHeight="15" x14ac:dyDescent="0.25"/>
  <cols>
    <col min="1" max="1" width="36.28515625" style="1" customWidth="1"/>
    <col min="2" max="2" width="14.85546875" style="1" bestFit="1" customWidth="1"/>
    <col min="3" max="4" width="14.5703125" style="1" bestFit="1" customWidth="1"/>
    <col min="5" max="5" width="15" style="1" customWidth="1"/>
    <col min="6" max="12" width="16.7109375" style="1" customWidth="1"/>
    <col min="13" max="13" width="11.140625" style="1" bestFit="1" customWidth="1"/>
    <col min="14" max="14" width="10" style="1" bestFit="1" customWidth="1"/>
    <col min="15" max="15" width="16.28515625" style="1" customWidth="1"/>
    <col min="16" max="16" width="18.7109375" style="1" bestFit="1" customWidth="1"/>
    <col min="17" max="17" width="16.7109375" style="1" bestFit="1" customWidth="1"/>
    <col min="18" max="18" width="11.42578125" style="1" customWidth="1"/>
    <col min="19" max="19" width="10.5703125" style="1" bestFit="1" customWidth="1"/>
    <col min="20" max="16384" width="8.85546875" style="1"/>
  </cols>
  <sheetData>
    <row r="2" spans="1:18" ht="14.45" x14ac:dyDescent="0.3">
      <c r="B2" s="14"/>
      <c r="C2" s="26">
        <v>2012</v>
      </c>
      <c r="D2" s="26">
        <v>2013</v>
      </c>
      <c r="E2" s="26">
        <v>2014</v>
      </c>
      <c r="F2" s="26">
        <v>2015</v>
      </c>
      <c r="G2" s="26">
        <v>2016</v>
      </c>
      <c r="H2" s="26">
        <v>2017</v>
      </c>
      <c r="I2" s="26">
        <v>2018</v>
      </c>
      <c r="J2" s="26">
        <v>2019</v>
      </c>
      <c r="K2" s="26">
        <v>2020</v>
      </c>
      <c r="L2" s="26">
        <v>2021</v>
      </c>
      <c r="M2" s="27" t="s">
        <v>2</v>
      </c>
      <c r="P2" s="124" t="s">
        <v>46</v>
      </c>
      <c r="Q2" s="124"/>
      <c r="R2" s="24"/>
    </row>
    <row r="3" spans="1:18" ht="14.45" x14ac:dyDescent="0.3">
      <c r="A3" s="15" t="s">
        <v>0</v>
      </c>
      <c r="B3" s="41"/>
      <c r="P3" s="20" t="s">
        <v>19</v>
      </c>
      <c r="Q3" s="20">
        <f>100000*3.7</f>
        <v>370000</v>
      </c>
    </row>
    <row r="4" spans="1:18" ht="14.45" x14ac:dyDescent="0.3">
      <c r="A4" s="15" t="s">
        <v>51</v>
      </c>
      <c r="B4" s="41"/>
      <c r="C4" s="40">
        <f>34*$M$4</f>
        <v>30.6</v>
      </c>
      <c r="D4" s="40">
        <f t="shared" ref="D4:L4" si="0">34*$M$4</f>
        <v>30.6</v>
      </c>
      <c r="E4" s="40">
        <f t="shared" si="0"/>
        <v>30.6</v>
      </c>
      <c r="F4" s="40">
        <f t="shared" si="0"/>
        <v>30.6</v>
      </c>
      <c r="G4" s="40">
        <f t="shared" si="0"/>
        <v>30.6</v>
      </c>
      <c r="H4" s="40">
        <f t="shared" si="0"/>
        <v>30.6</v>
      </c>
      <c r="I4" s="40">
        <f t="shared" si="0"/>
        <v>30.6</v>
      </c>
      <c r="J4" s="40">
        <f t="shared" si="0"/>
        <v>30.6</v>
      </c>
      <c r="K4" s="40">
        <f t="shared" si="0"/>
        <v>30.6</v>
      </c>
      <c r="L4" s="40">
        <f t="shared" si="0"/>
        <v>30.6</v>
      </c>
      <c r="M4" s="22">
        <v>0.9</v>
      </c>
      <c r="P4" s="20" t="s">
        <v>20</v>
      </c>
      <c r="Q4" s="20">
        <v>8000000</v>
      </c>
    </row>
    <row r="5" spans="1:18" ht="14.45" x14ac:dyDescent="0.3">
      <c r="A5" s="15" t="s">
        <v>50</v>
      </c>
      <c r="B5" s="41"/>
      <c r="C5" s="40">
        <f>55*$M$5</f>
        <v>41.25</v>
      </c>
      <c r="D5" s="40">
        <f t="shared" ref="D5:L5" si="1">55*$M$5</f>
        <v>41.25</v>
      </c>
      <c r="E5" s="40">
        <f t="shared" si="1"/>
        <v>41.25</v>
      </c>
      <c r="F5" s="40">
        <f t="shared" si="1"/>
        <v>41.25</v>
      </c>
      <c r="G5" s="40">
        <f t="shared" si="1"/>
        <v>41.25</v>
      </c>
      <c r="H5" s="40">
        <f t="shared" si="1"/>
        <v>41.25</v>
      </c>
      <c r="I5" s="40">
        <f t="shared" si="1"/>
        <v>41.25</v>
      </c>
      <c r="J5" s="40">
        <f t="shared" si="1"/>
        <v>41.25</v>
      </c>
      <c r="K5" s="40">
        <f t="shared" si="1"/>
        <v>41.25</v>
      </c>
      <c r="L5" s="40">
        <f t="shared" si="1"/>
        <v>41.25</v>
      </c>
      <c r="M5" s="22">
        <v>0.75</v>
      </c>
      <c r="P5" s="20"/>
      <c r="Q5" s="20"/>
    </row>
    <row r="6" spans="1:18" ht="14.45" x14ac:dyDescent="0.3">
      <c r="A6" s="15" t="s">
        <v>52</v>
      </c>
      <c r="B6" s="41"/>
      <c r="C6" s="40">
        <f>13*$M$6</f>
        <v>5.2</v>
      </c>
      <c r="D6" s="40">
        <f t="shared" ref="D6:L6" si="2">13*$M$6</f>
        <v>5.2</v>
      </c>
      <c r="E6" s="40">
        <f t="shared" si="2"/>
        <v>5.2</v>
      </c>
      <c r="F6" s="40">
        <f t="shared" si="2"/>
        <v>5.2</v>
      </c>
      <c r="G6" s="40">
        <f t="shared" si="2"/>
        <v>5.2</v>
      </c>
      <c r="H6" s="40">
        <f t="shared" si="2"/>
        <v>5.2</v>
      </c>
      <c r="I6" s="40">
        <f t="shared" si="2"/>
        <v>5.2</v>
      </c>
      <c r="J6" s="40">
        <f t="shared" si="2"/>
        <v>5.2</v>
      </c>
      <c r="K6" s="40">
        <f t="shared" si="2"/>
        <v>5.2</v>
      </c>
      <c r="L6" s="40">
        <f t="shared" si="2"/>
        <v>5.2</v>
      </c>
      <c r="M6" s="22">
        <v>0.4</v>
      </c>
      <c r="P6" s="20"/>
      <c r="Q6" s="20"/>
    </row>
    <row r="7" spans="1:18" ht="14.45" x14ac:dyDescent="0.3">
      <c r="A7" s="16" t="s">
        <v>49</v>
      </c>
      <c r="B7" s="41"/>
      <c r="C7" s="40">
        <f t="shared" ref="C7:L7" si="3">((C4*1)+(C5*3)+(C6*2))*$M$7</f>
        <v>115.32499999999999</v>
      </c>
      <c r="D7" s="20">
        <f t="shared" si="3"/>
        <v>115.32499999999999</v>
      </c>
      <c r="E7" s="20">
        <f t="shared" si="3"/>
        <v>115.32499999999999</v>
      </c>
      <c r="F7" s="20">
        <f t="shared" si="3"/>
        <v>115.32499999999999</v>
      </c>
      <c r="G7" s="40">
        <f t="shared" si="3"/>
        <v>115.32499999999999</v>
      </c>
      <c r="H7" s="20">
        <f t="shared" si="3"/>
        <v>115.32499999999999</v>
      </c>
      <c r="I7" s="20">
        <f t="shared" si="3"/>
        <v>115.32499999999999</v>
      </c>
      <c r="J7" s="20">
        <f t="shared" si="3"/>
        <v>115.32499999999999</v>
      </c>
      <c r="K7" s="40">
        <f t="shared" si="3"/>
        <v>115.32499999999999</v>
      </c>
      <c r="L7" s="40">
        <f t="shared" si="3"/>
        <v>115.32499999999999</v>
      </c>
      <c r="M7" s="22">
        <v>0.7</v>
      </c>
      <c r="P7" s="20" t="s">
        <v>21</v>
      </c>
      <c r="Q7" s="20">
        <v>30</v>
      </c>
    </row>
    <row r="8" spans="1:18" ht="14.45" x14ac:dyDescent="0.3">
      <c r="A8" s="16" t="s">
        <v>17</v>
      </c>
      <c r="B8" s="41"/>
      <c r="C8" s="40">
        <v>115</v>
      </c>
      <c r="D8" s="20">
        <f>C8+2.5</f>
        <v>117.5</v>
      </c>
      <c r="E8" s="20">
        <f t="shared" ref="E8:L8" si="4">D8+2.5</f>
        <v>120</v>
      </c>
      <c r="F8" s="20">
        <f t="shared" si="4"/>
        <v>122.5</v>
      </c>
      <c r="G8" s="20">
        <f t="shared" si="4"/>
        <v>125</v>
      </c>
      <c r="H8" s="20">
        <f t="shared" si="4"/>
        <v>127.5</v>
      </c>
      <c r="I8" s="20">
        <f t="shared" si="4"/>
        <v>130</v>
      </c>
      <c r="J8" s="20">
        <f t="shared" si="4"/>
        <v>132.5</v>
      </c>
      <c r="K8" s="20">
        <f t="shared" si="4"/>
        <v>135</v>
      </c>
      <c r="L8" s="20">
        <f t="shared" si="4"/>
        <v>137.5</v>
      </c>
      <c r="M8" s="21"/>
      <c r="P8" s="20" t="s">
        <v>22</v>
      </c>
      <c r="Q8" s="20">
        <f>Q4/Q7</f>
        <v>266666.66666666669</v>
      </c>
    </row>
    <row r="9" spans="1:18" ht="14.45" x14ac:dyDescent="0.3">
      <c r="A9" s="16" t="s">
        <v>50</v>
      </c>
      <c r="B9" s="41"/>
      <c r="C9" s="40">
        <v>170</v>
      </c>
      <c r="D9" s="20">
        <f>C9+2.5</f>
        <v>172.5</v>
      </c>
      <c r="E9" s="20">
        <f t="shared" ref="E9:L9" si="5">D9+2.5</f>
        <v>175</v>
      </c>
      <c r="F9" s="20">
        <f t="shared" si="5"/>
        <v>177.5</v>
      </c>
      <c r="G9" s="20">
        <f t="shared" si="5"/>
        <v>180</v>
      </c>
      <c r="H9" s="20">
        <f t="shared" si="5"/>
        <v>182.5</v>
      </c>
      <c r="I9" s="20">
        <f t="shared" si="5"/>
        <v>185</v>
      </c>
      <c r="J9" s="20">
        <f t="shared" si="5"/>
        <v>187.5</v>
      </c>
      <c r="K9" s="20">
        <f t="shared" si="5"/>
        <v>190</v>
      </c>
      <c r="L9" s="20">
        <f t="shared" si="5"/>
        <v>192.5</v>
      </c>
      <c r="M9" s="21"/>
      <c r="P9" s="30"/>
      <c r="Q9" s="30"/>
    </row>
    <row r="10" spans="1:18" ht="14.45" x14ac:dyDescent="0.3">
      <c r="A10" s="16" t="s">
        <v>52</v>
      </c>
      <c r="B10" s="41"/>
      <c r="C10" s="40">
        <v>230</v>
      </c>
      <c r="D10" s="20">
        <f>C10+5</f>
        <v>235</v>
      </c>
      <c r="E10" s="20">
        <f t="shared" ref="E10:L10" si="6">D10+5</f>
        <v>240</v>
      </c>
      <c r="F10" s="20">
        <f t="shared" si="6"/>
        <v>245</v>
      </c>
      <c r="G10" s="20">
        <f t="shared" si="6"/>
        <v>250</v>
      </c>
      <c r="H10" s="20">
        <f t="shared" si="6"/>
        <v>255</v>
      </c>
      <c r="I10" s="20">
        <f t="shared" si="6"/>
        <v>260</v>
      </c>
      <c r="J10" s="20">
        <f t="shared" si="6"/>
        <v>265</v>
      </c>
      <c r="K10" s="20">
        <f t="shared" si="6"/>
        <v>270</v>
      </c>
      <c r="L10" s="20">
        <f t="shared" si="6"/>
        <v>275</v>
      </c>
      <c r="M10" s="21"/>
      <c r="P10" s="30"/>
      <c r="Q10" s="30"/>
    </row>
    <row r="11" spans="1:18" ht="14.45" x14ac:dyDescent="0.3">
      <c r="A11" s="16" t="s">
        <v>54</v>
      </c>
      <c r="B11" s="41"/>
      <c r="C11" s="40">
        <v>3</v>
      </c>
      <c r="D11" s="20">
        <f>C11*(1+$M$11)</f>
        <v>3.3000000000000003</v>
      </c>
      <c r="E11" s="20">
        <f t="shared" ref="E11:L11" si="7">D11*(1+$M$11)</f>
        <v>3.6300000000000008</v>
      </c>
      <c r="F11" s="20">
        <f t="shared" si="7"/>
        <v>3.9930000000000012</v>
      </c>
      <c r="G11" s="20">
        <f t="shared" si="7"/>
        <v>4.3923000000000014</v>
      </c>
      <c r="H11" s="20">
        <f t="shared" si="7"/>
        <v>4.8315300000000017</v>
      </c>
      <c r="I11" s="20">
        <f t="shared" si="7"/>
        <v>5.3146830000000023</v>
      </c>
      <c r="J11" s="20">
        <f t="shared" si="7"/>
        <v>5.8461513000000034</v>
      </c>
      <c r="K11" s="20">
        <f t="shared" si="7"/>
        <v>6.4307664300000038</v>
      </c>
      <c r="L11" s="20">
        <f t="shared" si="7"/>
        <v>7.0738430730000044</v>
      </c>
      <c r="M11" s="21">
        <v>0.1</v>
      </c>
      <c r="P11" s="30"/>
      <c r="Q11" s="30"/>
    </row>
    <row r="12" spans="1:18" ht="14.45" x14ac:dyDescent="0.3">
      <c r="A12" s="16" t="s">
        <v>55</v>
      </c>
      <c r="B12" s="41"/>
      <c r="C12" s="40">
        <v>20</v>
      </c>
      <c r="D12" s="40">
        <v>20</v>
      </c>
      <c r="E12" s="40">
        <v>20</v>
      </c>
      <c r="F12" s="40">
        <v>20</v>
      </c>
      <c r="G12" s="40">
        <v>20</v>
      </c>
      <c r="H12" s="40">
        <v>25</v>
      </c>
      <c r="I12" s="40">
        <v>25</v>
      </c>
      <c r="J12" s="40">
        <v>25</v>
      </c>
      <c r="K12" s="40">
        <v>25</v>
      </c>
      <c r="L12" s="40">
        <v>25</v>
      </c>
      <c r="M12" s="21"/>
      <c r="P12" s="30"/>
      <c r="Q12" s="30"/>
    </row>
    <row r="13" spans="1:18" ht="14.45" x14ac:dyDescent="0.3">
      <c r="A13" s="16" t="s">
        <v>84</v>
      </c>
      <c r="B13" s="41"/>
      <c r="C13" s="40">
        <v>14</v>
      </c>
      <c r="D13" s="20">
        <f>(1+$M$13)*C13</f>
        <v>14.42</v>
      </c>
      <c r="E13" s="20">
        <f>(1+$M$13)*D13</f>
        <v>14.852600000000001</v>
      </c>
      <c r="F13" s="20">
        <f>(1+$M$13)*E13</f>
        <v>15.298178000000002</v>
      </c>
      <c r="G13" s="40">
        <v>16</v>
      </c>
      <c r="H13" s="20">
        <f>(1+$M$13)*G13</f>
        <v>16.48</v>
      </c>
      <c r="I13" s="20">
        <f t="shared" ref="I13" si="8">(1+$M$13)*H13</f>
        <v>16.974399999999999</v>
      </c>
      <c r="J13" s="20">
        <f t="shared" ref="J13" si="9">(1+$M$13)*I13</f>
        <v>17.483632</v>
      </c>
      <c r="K13" s="40">
        <v>17</v>
      </c>
      <c r="L13" s="40">
        <v>18</v>
      </c>
      <c r="M13" s="21">
        <v>0.03</v>
      </c>
      <c r="P13" s="30"/>
      <c r="Q13" s="30"/>
    </row>
    <row r="14" spans="1:18" ht="14.45" x14ac:dyDescent="0.3">
      <c r="A14" s="16" t="s">
        <v>53</v>
      </c>
      <c r="B14" s="41"/>
      <c r="C14" s="40">
        <v>4.5</v>
      </c>
      <c r="D14" s="20">
        <f>C14*$M$14+C14</f>
        <v>4.6349999999999998</v>
      </c>
      <c r="E14" s="20">
        <f>D14*$M$14+D14</f>
        <v>4.7740499999999999</v>
      </c>
      <c r="F14" s="20">
        <f>E14*$M$14+E14</f>
        <v>4.9172715</v>
      </c>
      <c r="G14" s="20">
        <f t="shared" ref="G14:L14" si="10">F14*$M$14+F14</f>
        <v>5.0647896450000003</v>
      </c>
      <c r="H14" s="20">
        <f t="shared" si="10"/>
        <v>5.2167333343500006</v>
      </c>
      <c r="I14" s="20">
        <f t="shared" si="10"/>
        <v>5.3732353343805004</v>
      </c>
      <c r="J14" s="20">
        <f t="shared" si="10"/>
        <v>5.5344323944119154</v>
      </c>
      <c r="K14" s="20">
        <f t="shared" si="10"/>
        <v>5.7004653662442726</v>
      </c>
      <c r="L14" s="20">
        <f t="shared" si="10"/>
        <v>5.8714793272316008</v>
      </c>
      <c r="M14" s="22">
        <v>0.03</v>
      </c>
    </row>
    <row r="15" spans="1:18" ht="14.45" x14ac:dyDescent="0.3">
      <c r="A15" s="16" t="s">
        <v>136</v>
      </c>
      <c r="B15" s="41"/>
      <c r="C15" s="40">
        <v>15000</v>
      </c>
      <c r="D15" s="20">
        <f>C15*(1+$M$15)</f>
        <v>15750</v>
      </c>
      <c r="E15" s="20">
        <f t="shared" ref="E15:L15" si="11">D15*(1+$M$15)</f>
        <v>16537.5</v>
      </c>
      <c r="F15" s="20">
        <f t="shared" si="11"/>
        <v>17364.375</v>
      </c>
      <c r="G15" s="20">
        <f t="shared" si="11"/>
        <v>18232.59375</v>
      </c>
      <c r="H15" s="20">
        <f t="shared" si="11"/>
        <v>19144.223437500001</v>
      </c>
      <c r="I15" s="20">
        <f t="shared" si="11"/>
        <v>20101.434609375003</v>
      </c>
      <c r="J15" s="20">
        <f t="shared" si="11"/>
        <v>21106.506339843752</v>
      </c>
      <c r="K15" s="20">
        <f t="shared" si="11"/>
        <v>22161.831656835941</v>
      </c>
      <c r="L15" s="20">
        <f t="shared" si="11"/>
        <v>23269.923239677737</v>
      </c>
      <c r="M15" s="13">
        <v>0.05</v>
      </c>
    </row>
    <row r="16" spans="1:18" ht="14.45" x14ac:dyDescent="0.3">
      <c r="A16" s="16" t="s">
        <v>78</v>
      </c>
      <c r="B16" s="41"/>
      <c r="C16" s="20">
        <v>10</v>
      </c>
      <c r="D16" s="20">
        <f t="shared" ref="D16:L16" si="12">C16*(1+$M$16)</f>
        <v>9.5</v>
      </c>
      <c r="E16" s="20">
        <f t="shared" si="12"/>
        <v>9.0250000000000004</v>
      </c>
      <c r="F16" s="20">
        <f t="shared" si="12"/>
        <v>8.5737500000000004</v>
      </c>
      <c r="G16" s="20">
        <f t="shared" si="12"/>
        <v>8.1450624999999999</v>
      </c>
      <c r="H16" s="20">
        <f t="shared" si="12"/>
        <v>7.7378093749999994</v>
      </c>
      <c r="I16" s="20">
        <f t="shared" si="12"/>
        <v>7.3509189062499996</v>
      </c>
      <c r="J16" s="20">
        <f t="shared" si="12"/>
        <v>6.9833729609374995</v>
      </c>
      <c r="K16" s="20">
        <f t="shared" si="12"/>
        <v>6.6342043128906241</v>
      </c>
      <c r="L16" s="20">
        <f t="shared" si="12"/>
        <v>6.3024940972460923</v>
      </c>
      <c r="M16" s="22">
        <f>-5%</f>
        <v>-0.05</v>
      </c>
    </row>
    <row r="17" spans="1:19" ht="14.45" x14ac:dyDescent="0.3">
      <c r="A17" s="16" t="s">
        <v>79</v>
      </c>
      <c r="B17" s="41"/>
      <c r="C17" s="20">
        <v>30</v>
      </c>
      <c r="D17" s="20">
        <v>30</v>
      </c>
      <c r="E17" s="20">
        <v>30</v>
      </c>
      <c r="F17" s="20">
        <v>30</v>
      </c>
      <c r="G17" s="20">
        <v>30</v>
      </c>
      <c r="H17" s="20">
        <v>30</v>
      </c>
      <c r="I17" s="20">
        <v>30</v>
      </c>
      <c r="J17" s="20">
        <v>30</v>
      </c>
      <c r="K17" s="20">
        <v>30</v>
      </c>
      <c r="L17" s="20">
        <v>31</v>
      </c>
      <c r="M17" s="20"/>
    </row>
    <row r="18" spans="1:19" ht="14.45" x14ac:dyDescent="0.3">
      <c r="A18" s="16" t="s">
        <v>87</v>
      </c>
      <c r="B18" s="41"/>
      <c r="C18" s="20">
        <v>30</v>
      </c>
      <c r="D18" s="20">
        <f>C18*(1+$M$18)</f>
        <v>28.5</v>
      </c>
      <c r="E18" s="20">
        <f>D18*(1+$M$18)</f>
        <v>27.074999999999999</v>
      </c>
      <c r="F18" s="20">
        <f>E18*(1+$M$18)</f>
        <v>25.721249999999998</v>
      </c>
      <c r="G18" s="20">
        <f>F18*(1+$M$18)</f>
        <v>24.435187499999998</v>
      </c>
      <c r="H18" s="20">
        <f t="shared" ref="H18" si="13">G18*(1+$M$18)</f>
        <v>23.213428124999997</v>
      </c>
      <c r="I18" s="20">
        <f>H18*(1+$M$18)</f>
        <v>22.052756718749997</v>
      </c>
      <c r="J18" s="20">
        <f>I18*(1+$M$18)</f>
        <v>20.950118882812497</v>
      </c>
      <c r="K18" s="20">
        <f t="shared" ref="K18:L18" si="14">J18*(1+$M$18)</f>
        <v>19.902612938671872</v>
      </c>
      <c r="L18" s="20">
        <f t="shared" si="14"/>
        <v>18.907482291738276</v>
      </c>
      <c r="M18" s="22">
        <f>-5%</f>
        <v>-0.05</v>
      </c>
    </row>
    <row r="19" spans="1:19" ht="14.45" x14ac:dyDescent="0.3">
      <c r="A19" s="16"/>
      <c r="B19" s="41"/>
      <c r="C19" s="20"/>
      <c r="D19" s="20"/>
      <c r="E19" s="20"/>
      <c r="F19" s="20"/>
      <c r="G19" s="30"/>
      <c r="H19" s="30"/>
      <c r="I19" s="30"/>
      <c r="J19" s="30"/>
      <c r="K19" s="30"/>
      <c r="L19" s="30"/>
    </row>
    <row r="20" spans="1:19" ht="15.6" x14ac:dyDescent="0.3">
      <c r="A20" s="17" t="s">
        <v>1</v>
      </c>
      <c r="B20" s="41"/>
      <c r="C20" s="20"/>
      <c r="D20" s="20"/>
      <c r="E20" s="20"/>
      <c r="F20" s="20"/>
      <c r="G20" s="30"/>
      <c r="H20" s="30"/>
      <c r="I20" s="30"/>
      <c r="J20" s="30"/>
      <c r="K20" s="30"/>
      <c r="L20" s="30"/>
    </row>
    <row r="21" spans="1:19" ht="14.45" x14ac:dyDescent="0.3">
      <c r="A21" s="18" t="s">
        <v>3</v>
      </c>
      <c r="B21" s="41"/>
      <c r="C21" s="40">
        <f>((C4*C8)+(C5*C9)+(C6*C10))*365</f>
        <v>4280537.5</v>
      </c>
      <c r="D21" s="20">
        <f t="shared" ref="D21:E21" si="15">((D4*D8)+(D5*D9)+(D6*D10))*365</f>
        <v>4355590.625</v>
      </c>
      <c r="E21" s="20">
        <f t="shared" si="15"/>
        <v>4430643.75</v>
      </c>
      <c r="F21" s="20">
        <f>((F4*F8)+(F5*F9)+(F6*F10))*365</f>
        <v>4505696.875</v>
      </c>
      <c r="G21" s="40">
        <f t="shared" ref="G21:K21" si="16">((G4*G8)+(G5*G9)+(G6*G10))*365</f>
        <v>4580750</v>
      </c>
      <c r="H21" s="20">
        <f t="shared" si="16"/>
        <v>4655803.125</v>
      </c>
      <c r="I21" s="20">
        <f t="shared" si="16"/>
        <v>4730856.25</v>
      </c>
      <c r="J21" s="20">
        <f t="shared" si="16"/>
        <v>4805909.375</v>
      </c>
      <c r="K21" s="40">
        <f t="shared" si="16"/>
        <v>4880962.5</v>
      </c>
      <c r="L21" s="102">
        <f t="shared" ref="L21" si="17">((L4*L8)+(L5*L9)+(L6*L10))*365</f>
        <v>4956015.625</v>
      </c>
      <c r="M21" s="20"/>
    </row>
    <row r="22" spans="1:19" x14ac:dyDescent="0.25">
      <c r="A22" s="18" t="s">
        <v>139</v>
      </c>
      <c r="B22" s="41"/>
      <c r="C22" s="40">
        <f>C11*C12*12</f>
        <v>720</v>
      </c>
      <c r="D22" s="20">
        <f t="shared" ref="D22:G22" si="18">D11*D12*12</f>
        <v>792</v>
      </c>
      <c r="E22" s="20">
        <f t="shared" si="18"/>
        <v>871.20000000000027</v>
      </c>
      <c r="F22" s="20">
        <f t="shared" si="18"/>
        <v>958.32000000000039</v>
      </c>
      <c r="G22" s="40">
        <f t="shared" si="18"/>
        <v>1054.1520000000005</v>
      </c>
      <c r="H22" s="20">
        <f t="shared" ref="H22:K22" si="19">H11*H12*12</f>
        <v>1449.4590000000005</v>
      </c>
      <c r="I22" s="20">
        <f t="shared" si="19"/>
        <v>1594.4049000000007</v>
      </c>
      <c r="J22" s="20">
        <f t="shared" si="19"/>
        <v>1753.8453900000011</v>
      </c>
      <c r="K22" s="40">
        <f t="shared" si="19"/>
        <v>1929.229929000001</v>
      </c>
      <c r="L22" s="102">
        <f t="shared" ref="L22" si="20">L11*L12*12</f>
        <v>2122.1529219000013</v>
      </c>
      <c r="M22" s="20"/>
    </row>
    <row r="23" spans="1:19" x14ac:dyDescent="0.25">
      <c r="A23" s="18"/>
      <c r="B23" s="41"/>
      <c r="C23" s="20"/>
      <c r="D23" s="20"/>
      <c r="E23" s="20"/>
      <c r="F23" s="20"/>
      <c r="G23" s="20"/>
      <c r="H23" s="20"/>
      <c r="I23" s="20"/>
      <c r="J23" s="20"/>
      <c r="K23" s="20"/>
      <c r="L23" s="103"/>
      <c r="M23" s="20"/>
    </row>
    <row r="24" spans="1:19" x14ac:dyDescent="0.25">
      <c r="A24" s="18" t="s">
        <v>82</v>
      </c>
      <c r="B24" s="41"/>
      <c r="C24" s="20">
        <f>C13*C11*12</f>
        <v>504</v>
      </c>
      <c r="D24" s="20">
        <f t="shared" ref="D24:G24" si="21">D13*D11*12</f>
        <v>571.03200000000004</v>
      </c>
      <c r="E24" s="20">
        <f t="shared" si="21"/>
        <v>646.97925600000019</v>
      </c>
      <c r="F24" s="20">
        <f t="shared" si="21"/>
        <v>733.02749704800021</v>
      </c>
      <c r="G24" s="20">
        <f t="shared" si="21"/>
        <v>843.32160000000022</v>
      </c>
      <c r="H24" s="20">
        <f t="shared" ref="H24:K24" si="22">H13*H11*12</f>
        <v>955.48337280000032</v>
      </c>
      <c r="I24" s="20">
        <f t="shared" si="22"/>
        <v>1082.5626613824004</v>
      </c>
      <c r="J24" s="20">
        <f t="shared" si="22"/>
        <v>1226.54349534626</v>
      </c>
      <c r="K24" s="20">
        <f t="shared" si="22"/>
        <v>1311.8763517200009</v>
      </c>
      <c r="L24" s="103">
        <f t="shared" ref="L24" si="23">L13*L11*12</f>
        <v>1527.9501037680011</v>
      </c>
      <c r="M24" s="20"/>
    </row>
    <row r="25" spans="1:19" x14ac:dyDescent="0.25">
      <c r="A25" s="18" t="s">
        <v>83</v>
      </c>
      <c r="B25" s="41"/>
      <c r="C25" s="20">
        <f>C7*C14*365</f>
        <v>189421.3125</v>
      </c>
      <c r="D25" s="20">
        <f t="shared" ref="D25:G25" si="24">D7*D14*365</f>
        <v>195103.95187499997</v>
      </c>
      <c r="E25" s="20">
        <f t="shared" si="24"/>
        <v>200957.07043125</v>
      </c>
      <c r="F25" s="20">
        <f t="shared" si="24"/>
        <v>206985.78254418747</v>
      </c>
      <c r="G25" s="20">
        <f t="shared" si="24"/>
        <v>213195.35602051314</v>
      </c>
      <c r="H25" s="20">
        <f t="shared" ref="H25:K25" si="25">H7*H14*365</f>
        <v>219591.21670112852</v>
      </c>
      <c r="I25" s="20">
        <f t="shared" si="25"/>
        <v>226178.95320216237</v>
      </c>
      <c r="J25" s="20">
        <f t="shared" si="25"/>
        <v>232964.32179822723</v>
      </c>
      <c r="K25" s="20">
        <f t="shared" si="25"/>
        <v>239953.25145217404</v>
      </c>
      <c r="L25" s="103">
        <f t="shared" ref="L25" si="26">L7*L14*365</f>
        <v>247151.84899573927</v>
      </c>
      <c r="M25" s="20"/>
    </row>
    <row r="26" spans="1:19" x14ac:dyDescent="0.25">
      <c r="A26" s="18"/>
      <c r="B26" s="41"/>
      <c r="C26" s="20"/>
      <c r="D26" s="20"/>
      <c r="E26" s="20"/>
      <c r="F26" s="20"/>
      <c r="G26" s="20"/>
      <c r="H26" s="20"/>
      <c r="I26" s="20"/>
      <c r="J26" s="20"/>
      <c r="K26" s="20"/>
      <c r="L26" s="103"/>
      <c r="M26" s="20"/>
    </row>
    <row r="27" spans="1:19" x14ac:dyDescent="0.25">
      <c r="A27" s="19" t="s">
        <v>4</v>
      </c>
      <c r="B27" s="41"/>
      <c r="C27" s="20"/>
      <c r="D27" s="20"/>
      <c r="E27" s="20"/>
      <c r="F27" s="20"/>
      <c r="G27" s="20"/>
      <c r="H27" s="20"/>
      <c r="I27" s="20"/>
      <c r="J27" s="20"/>
      <c r="K27" s="20"/>
      <c r="L27" s="103"/>
      <c r="M27" s="20"/>
      <c r="R27"/>
      <c r="S27"/>
    </row>
    <row r="28" spans="1:19" x14ac:dyDescent="0.25">
      <c r="A28" s="18" t="s">
        <v>18</v>
      </c>
      <c r="B28" s="41"/>
      <c r="C28" s="40">
        <f>C15*12</f>
        <v>180000</v>
      </c>
      <c r="D28" s="20">
        <f t="shared" ref="D28:G28" si="27">D15*12</f>
        <v>189000</v>
      </c>
      <c r="E28" s="20">
        <f t="shared" si="27"/>
        <v>198450</v>
      </c>
      <c r="F28" s="20">
        <f t="shared" si="27"/>
        <v>208372.5</v>
      </c>
      <c r="G28" s="40">
        <f t="shared" si="27"/>
        <v>218791.125</v>
      </c>
      <c r="H28" s="20">
        <f t="shared" ref="H28:K28" si="28">H15*12</f>
        <v>229730.68125000002</v>
      </c>
      <c r="I28" s="20">
        <f t="shared" si="28"/>
        <v>241217.21531250002</v>
      </c>
      <c r="J28" s="20">
        <f t="shared" si="28"/>
        <v>253278.07607812504</v>
      </c>
      <c r="K28" s="40">
        <f t="shared" si="28"/>
        <v>265941.97988203127</v>
      </c>
      <c r="L28" s="102">
        <f t="shared" ref="L28" si="29">L15*12</f>
        <v>279239.07887613284</v>
      </c>
      <c r="M28" s="22"/>
      <c r="R28"/>
      <c r="S28"/>
    </row>
    <row r="29" spans="1:19" x14ac:dyDescent="0.25">
      <c r="A29" s="18" t="s">
        <v>56</v>
      </c>
      <c r="B29" s="41"/>
      <c r="C29" s="40">
        <f t="shared" ref="C29:L29" si="30">C21*$M$29</f>
        <v>2140268.75</v>
      </c>
      <c r="D29" s="20">
        <f t="shared" si="30"/>
        <v>2177795.3125</v>
      </c>
      <c r="E29" s="20">
        <f t="shared" si="30"/>
        <v>2215321.875</v>
      </c>
      <c r="F29" s="20">
        <f t="shared" si="30"/>
        <v>2252848.4375</v>
      </c>
      <c r="G29" s="40">
        <f t="shared" si="30"/>
        <v>2290375</v>
      </c>
      <c r="H29" s="20">
        <f t="shared" si="30"/>
        <v>2327901.5625</v>
      </c>
      <c r="I29" s="20">
        <f t="shared" si="30"/>
        <v>2365428.125</v>
      </c>
      <c r="J29" s="20">
        <f t="shared" si="30"/>
        <v>2402954.6875</v>
      </c>
      <c r="K29" s="40">
        <f t="shared" si="30"/>
        <v>2440481.25</v>
      </c>
      <c r="L29" s="102">
        <f t="shared" si="30"/>
        <v>2478007.8125</v>
      </c>
      <c r="M29" s="23">
        <v>0.5</v>
      </c>
      <c r="R29"/>
      <c r="S29"/>
    </row>
    <row r="30" spans="1:19" x14ac:dyDescent="0.25">
      <c r="A30" s="18" t="s">
        <v>137</v>
      </c>
      <c r="B30" s="41"/>
      <c r="C30" s="40">
        <f t="shared" ref="C30:L30" si="31">C21*$M$30</f>
        <v>608778.0432500001</v>
      </c>
      <c r="D30" s="20">
        <f t="shared" si="31"/>
        <v>619452.09868750011</v>
      </c>
      <c r="E30" s="20">
        <f t="shared" si="31"/>
        <v>630126.154125</v>
      </c>
      <c r="F30" s="20">
        <f t="shared" si="31"/>
        <v>640800.20956250001</v>
      </c>
      <c r="G30" s="40">
        <f t="shared" si="31"/>
        <v>651474.26500000001</v>
      </c>
      <c r="H30" s="20">
        <f t="shared" si="31"/>
        <v>662148.32043750002</v>
      </c>
      <c r="I30" s="20">
        <f t="shared" si="31"/>
        <v>672822.37587500003</v>
      </c>
      <c r="J30" s="20">
        <f t="shared" si="31"/>
        <v>683496.43131250003</v>
      </c>
      <c r="K30" s="40">
        <f t="shared" si="31"/>
        <v>694170.48675000004</v>
      </c>
      <c r="L30" s="102">
        <f t="shared" si="31"/>
        <v>704844.54218750005</v>
      </c>
      <c r="M30" s="105">
        <v>0.14222000000000001</v>
      </c>
      <c r="R30"/>
      <c r="S30"/>
    </row>
    <row r="31" spans="1:19" x14ac:dyDescent="0.25">
      <c r="A31" s="18" t="s">
        <v>135</v>
      </c>
      <c r="B31" s="41"/>
      <c r="C31" s="40">
        <v>500000</v>
      </c>
      <c r="D31" s="40">
        <v>500000</v>
      </c>
      <c r="E31" s="40">
        <v>500000</v>
      </c>
      <c r="F31" s="40">
        <v>500000</v>
      </c>
      <c r="G31" s="40">
        <v>500000</v>
      </c>
      <c r="H31" s="40">
        <v>500000</v>
      </c>
      <c r="I31" s="40">
        <v>500000</v>
      </c>
      <c r="J31" s="40">
        <v>500000</v>
      </c>
      <c r="K31" s="40">
        <v>500000</v>
      </c>
      <c r="L31" s="102">
        <v>500000</v>
      </c>
      <c r="M31" s="23"/>
      <c r="R31"/>
      <c r="S31"/>
    </row>
    <row r="32" spans="1:19" x14ac:dyDescent="0.25">
      <c r="A32" s="18" t="s">
        <v>57</v>
      </c>
      <c r="B32" s="41"/>
      <c r="C32" s="40">
        <f>$M$32*($Q$3+$Q$4)</f>
        <v>66960</v>
      </c>
      <c r="D32" s="20">
        <f>$M$32*($Q$3+$Q$4)</f>
        <v>66960</v>
      </c>
      <c r="E32" s="20">
        <f>$M$32*($Q$3+$Q$4)</f>
        <v>66960</v>
      </c>
      <c r="F32" s="20">
        <f>$M$32*($Q$3+$Q$4)</f>
        <v>66960</v>
      </c>
      <c r="G32" s="40">
        <f t="shared" ref="G32:L32" si="32">$M$32*($Q$3+$Q$4)</f>
        <v>66960</v>
      </c>
      <c r="H32" s="20">
        <f t="shared" si="32"/>
        <v>66960</v>
      </c>
      <c r="I32" s="20">
        <f t="shared" si="32"/>
        <v>66960</v>
      </c>
      <c r="J32" s="20">
        <f t="shared" si="32"/>
        <v>66960</v>
      </c>
      <c r="K32" s="40">
        <f t="shared" si="32"/>
        <v>66960</v>
      </c>
      <c r="L32" s="102">
        <f t="shared" si="32"/>
        <v>66960</v>
      </c>
      <c r="M32" s="23">
        <v>8.0000000000000002E-3</v>
      </c>
      <c r="R32"/>
      <c r="S32"/>
    </row>
    <row r="33" spans="1:19" x14ac:dyDescent="0.25">
      <c r="A33" s="112" t="s">
        <v>60</v>
      </c>
      <c r="B33" s="113"/>
      <c r="C33" s="114">
        <f>(C21+C22)-(C24+C25)-(SUM(C28:C32))</f>
        <v>595325.3942499999</v>
      </c>
      <c r="D33" s="114">
        <f t="shared" ref="D33:G33" si="33">(D21+D22)-(D24+D25)-(SUM(D28:D32))</f>
        <v>607500.22993749985</v>
      </c>
      <c r="E33" s="114">
        <f t="shared" si="33"/>
        <v>619052.87118775072</v>
      </c>
      <c r="F33" s="114">
        <f t="shared" si="33"/>
        <v>629955.23789626453</v>
      </c>
      <c r="G33" s="114">
        <f t="shared" si="33"/>
        <v>640165.08437948627</v>
      </c>
      <c r="H33" s="114">
        <f t="shared" ref="H33:K33" si="34">(H21+H22)-(H24+H25)-(SUM(H28:H32))</f>
        <v>649965.31973857153</v>
      </c>
      <c r="I33" s="114">
        <f t="shared" si="34"/>
        <v>658761.42284895619</v>
      </c>
      <c r="J33" s="114">
        <f t="shared" si="34"/>
        <v>666783.16020580148</v>
      </c>
      <c r="K33" s="114">
        <f t="shared" si="34"/>
        <v>674072.88549307501</v>
      </c>
      <c r="L33" s="115">
        <f t="shared" ref="L33" si="35">(L21+L22)-(L24+L25)-(SUM(L28:L32))</f>
        <v>680406.54525876045</v>
      </c>
      <c r="M33" s="116"/>
      <c r="R33"/>
      <c r="S33"/>
    </row>
    <row r="34" spans="1:19" x14ac:dyDescent="0.25">
      <c r="A34" s="16"/>
      <c r="B34" s="41"/>
      <c r="C34" s="40"/>
      <c r="D34" s="20"/>
      <c r="E34" s="20"/>
      <c r="F34" s="20"/>
      <c r="G34" s="40"/>
      <c r="H34" s="20"/>
      <c r="I34" s="20"/>
      <c r="J34" s="20"/>
      <c r="K34" s="40"/>
      <c r="L34" s="102"/>
      <c r="M34" s="20"/>
      <c r="R34"/>
      <c r="S34"/>
    </row>
    <row r="35" spans="1:19" x14ac:dyDescent="0.25">
      <c r="A35" s="18" t="s">
        <v>16</v>
      </c>
      <c r="B35" s="41"/>
      <c r="C35" s="40">
        <f>Depreciation!I5</f>
        <v>533333.33333333337</v>
      </c>
      <c r="D35" s="20">
        <f>Depreciation!I6</f>
        <v>497777.77777777781</v>
      </c>
      <c r="E35" s="40">
        <f>Depreciation!I7</f>
        <v>464592.59259259258</v>
      </c>
      <c r="F35" s="20">
        <f>Depreciation!I8</f>
        <v>433619.75308641978</v>
      </c>
      <c r="G35" s="40">
        <f>Depreciation!I9</f>
        <v>404711.76954732509</v>
      </c>
      <c r="H35" s="20">
        <f>Depreciation!I10</f>
        <v>377730.98491083673</v>
      </c>
      <c r="I35" s="40">
        <f>Depreciation!I11</f>
        <v>352548.91925011424</v>
      </c>
      <c r="J35" s="20">
        <f>Depreciation!I12</f>
        <v>329045.65796677332</v>
      </c>
      <c r="K35" s="40">
        <f>Depreciation!I13</f>
        <v>307109.28076898842</v>
      </c>
      <c r="L35" s="103">
        <f>Depreciation!I14</f>
        <v>286635.32871772256</v>
      </c>
      <c r="M35" s="20"/>
      <c r="R35"/>
      <c r="S35"/>
    </row>
    <row r="36" spans="1:19" x14ac:dyDescent="0.25">
      <c r="A36" s="18" t="s">
        <v>42</v>
      </c>
      <c r="B36" s="41"/>
      <c r="C36" s="40">
        <f>'Mortgage Amortization'!E22</f>
        <v>249897.39656029825</v>
      </c>
      <c r="D36" s="20">
        <f>'Mortgage Amortization'!E36</f>
        <v>246099.36971724278</v>
      </c>
      <c r="E36" s="40">
        <f>'Mortgage Amortization'!E50</f>
        <v>242107.02861269072</v>
      </c>
      <c r="F36" s="20">
        <f>'Mortgage Amortization'!E64</f>
        <v>237910.43176023854</v>
      </c>
      <c r="G36" s="40">
        <f>'Mortgage Amortization'!E78</f>
        <v>233499.12904817043</v>
      </c>
      <c r="H36" s="20">
        <f>'Mortgage Amortization'!E92</f>
        <v>228862.13571722203</v>
      </c>
      <c r="I36" s="40">
        <f>'Mortgage Amortization'!E106</f>
        <v>223987.9050069974</v>
      </c>
      <c r="J36" s="20">
        <f>'Mortgage Amortization'!E120</f>
        <v>218864.29940292425</v>
      </c>
      <c r="K36" s="40">
        <f>'Mortgage Amortization'!E134</f>
        <v>213478.56041214918</v>
      </c>
      <c r="L36" s="103">
        <f>'Mortgage Amortization'!E148</f>
        <v>207817.27679311045</v>
      </c>
      <c r="M36" s="20"/>
    </row>
    <row r="37" spans="1:19" x14ac:dyDescent="0.25">
      <c r="A37" s="18" t="s">
        <v>63</v>
      </c>
      <c r="B37" s="41"/>
      <c r="C37" s="20">
        <f>C64*$M$64</f>
        <v>0</v>
      </c>
      <c r="D37" s="20">
        <f t="shared" ref="D37:L37" si="36">D64*$M$64</f>
        <v>0</v>
      </c>
      <c r="E37" s="20">
        <f t="shared" si="36"/>
        <v>0</v>
      </c>
      <c r="F37" s="20">
        <f t="shared" si="36"/>
        <v>0</v>
      </c>
      <c r="G37" s="20">
        <f t="shared" si="36"/>
        <v>0</v>
      </c>
      <c r="H37" s="20">
        <f t="shared" si="36"/>
        <v>0</v>
      </c>
      <c r="I37" s="20">
        <f t="shared" si="36"/>
        <v>0</v>
      </c>
      <c r="J37" s="20">
        <f t="shared" si="36"/>
        <v>0</v>
      </c>
      <c r="K37" s="20">
        <f t="shared" si="36"/>
        <v>0</v>
      </c>
      <c r="L37" s="103">
        <f t="shared" si="36"/>
        <v>0</v>
      </c>
      <c r="M37" s="22">
        <v>0.08</v>
      </c>
    </row>
    <row r="38" spans="1:19" x14ac:dyDescent="0.25">
      <c r="A38" s="18" t="s">
        <v>141</v>
      </c>
      <c r="B38" s="41"/>
      <c r="C38" s="20"/>
      <c r="D38" s="20"/>
      <c r="E38" s="20">
        <f>'Extra Remodeling'!E22</f>
        <v>157014.80033579646</v>
      </c>
      <c r="F38" s="20">
        <f>'Extra Remodeling'!E36</f>
        <v>155893.24983051181</v>
      </c>
      <c r="G38" s="20">
        <f>'Extra Remodeling'!E50</f>
        <v>154666.49015174509</v>
      </c>
      <c r="H38" s="20">
        <f>'Extra Remodeling'!E64</f>
        <v>153324.6519533254</v>
      </c>
      <c r="I38" s="20">
        <f>'Extra Remodeling'!E78</f>
        <v>151856.94007633554</v>
      </c>
      <c r="J38" s="20">
        <f>'Extra Remodeling'!E92</f>
        <v>150251.54670149041</v>
      </c>
      <c r="K38" s="40">
        <f>'Extra Remodeling'!E106</f>
        <v>148495.55635460949</v>
      </c>
      <c r="L38" s="102">
        <f>'Extra Remodeling'!E120</f>
        <v>146574.84200094748</v>
      </c>
      <c r="M38" s="20"/>
    </row>
    <row r="39" spans="1:19" x14ac:dyDescent="0.25">
      <c r="A39" s="18" t="s">
        <v>5</v>
      </c>
      <c r="B39" s="41"/>
      <c r="C39" s="40">
        <f>C33-C35-C36-C37</f>
        <v>-187905.33564363173</v>
      </c>
      <c r="D39" s="20">
        <f>D33-D35-D36-D37-D38</f>
        <v>-136376.91755752073</v>
      </c>
      <c r="E39" s="20">
        <f t="shared" ref="E39:L39" si="37">E33-E35-E36-E37-E38</f>
        <v>-244661.55035332905</v>
      </c>
      <c r="F39" s="20">
        <f t="shared" si="37"/>
        <v>-197468.19678090559</v>
      </c>
      <c r="G39" s="20">
        <f t="shared" si="37"/>
        <v>-152712.30436775435</v>
      </c>
      <c r="H39" s="20">
        <f t="shared" si="37"/>
        <v>-109952.45284281264</v>
      </c>
      <c r="I39" s="20">
        <f t="shared" si="37"/>
        <v>-69632.341484490986</v>
      </c>
      <c r="J39" s="20">
        <f t="shared" si="37"/>
        <v>-31378.343865386501</v>
      </c>
      <c r="K39" s="20">
        <f t="shared" si="37"/>
        <v>4989.4879573279177</v>
      </c>
      <c r="L39" s="103">
        <f t="shared" si="37"/>
        <v>39379.097746979969</v>
      </c>
      <c r="M39" s="20"/>
    </row>
    <row r="40" spans="1:19" x14ac:dyDescent="0.25">
      <c r="A40" s="18" t="s">
        <v>6</v>
      </c>
      <c r="B40" s="41"/>
      <c r="C40" s="40">
        <f>IF(C39&lt;0,0,(C39*$M$40))</f>
        <v>0</v>
      </c>
      <c r="D40" s="40">
        <f t="shared" ref="D40:L40" si="38">IF(D39&lt;0,0,(D39*$M$40))</f>
        <v>0</v>
      </c>
      <c r="E40" s="40">
        <f t="shared" si="38"/>
        <v>0</v>
      </c>
      <c r="F40" s="40">
        <f t="shared" si="38"/>
        <v>0</v>
      </c>
      <c r="G40" s="40">
        <f t="shared" si="38"/>
        <v>0</v>
      </c>
      <c r="H40" s="40">
        <f t="shared" si="38"/>
        <v>0</v>
      </c>
      <c r="I40" s="40">
        <f t="shared" si="38"/>
        <v>0</v>
      </c>
      <c r="J40" s="40">
        <f t="shared" si="38"/>
        <v>0</v>
      </c>
      <c r="K40" s="40">
        <f t="shared" si="38"/>
        <v>997.89759146558356</v>
      </c>
      <c r="L40" s="102">
        <f t="shared" si="38"/>
        <v>7875.8195493959938</v>
      </c>
      <c r="M40" s="22">
        <v>0.2</v>
      </c>
    </row>
    <row r="41" spans="1:19" x14ac:dyDescent="0.25">
      <c r="A41" s="112" t="s">
        <v>7</v>
      </c>
      <c r="B41" s="113"/>
      <c r="C41" s="114">
        <f>C39-C40</f>
        <v>-187905.33564363173</v>
      </c>
      <c r="D41" s="114">
        <f t="shared" ref="D41:L41" si="39">D39-D40</f>
        <v>-136376.91755752073</v>
      </c>
      <c r="E41" s="114">
        <f t="shared" si="39"/>
        <v>-244661.55035332905</v>
      </c>
      <c r="F41" s="114">
        <f t="shared" si="39"/>
        <v>-197468.19678090559</v>
      </c>
      <c r="G41" s="114">
        <f t="shared" si="39"/>
        <v>-152712.30436775435</v>
      </c>
      <c r="H41" s="114">
        <f t="shared" si="39"/>
        <v>-109952.45284281264</v>
      </c>
      <c r="I41" s="114">
        <f t="shared" si="39"/>
        <v>-69632.341484490986</v>
      </c>
      <c r="J41" s="114">
        <f t="shared" si="39"/>
        <v>-31378.343865386501</v>
      </c>
      <c r="K41" s="114">
        <f t="shared" si="39"/>
        <v>3991.5903658623342</v>
      </c>
      <c r="L41" s="115">
        <f t="shared" si="39"/>
        <v>31503.278197583975</v>
      </c>
      <c r="M41" s="113"/>
    </row>
    <row r="42" spans="1:19" x14ac:dyDescent="0.25">
      <c r="A42" s="16"/>
      <c r="B42" s="41"/>
      <c r="C42" s="40"/>
      <c r="D42" s="20"/>
      <c r="E42" s="20"/>
      <c r="F42" s="20"/>
      <c r="G42" s="40"/>
      <c r="H42" s="20"/>
      <c r="I42" s="20"/>
      <c r="J42" s="20"/>
      <c r="K42" s="40"/>
      <c r="L42" s="102"/>
      <c r="M42" s="20"/>
    </row>
    <row r="43" spans="1:19" x14ac:dyDescent="0.25">
      <c r="A43" s="15" t="s">
        <v>8</v>
      </c>
      <c r="B43" s="41"/>
      <c r="C43" s="40"/>
      <c r="D43" s="20"/>
      <c r="E43" s="20"/>
      <c r="F43" s="20"/>
      <c r="G43" s="40"/>
      <c r="H43" s="20"/>
      <c r="I43" s="20"/>
      <c r="J43" s="20"/>
      <c r="K43" s="40"/>
      <c r="L43" s="102"/>
      <c r="M43" s="20"/>
    </row>
    <row r="44" spans="1:19" x14ac:dyDescent="0.25">
      <c r="A44" s="16" t="s">
        <v>27</v>
      </c>
      <c r="B44" s="41"/>
      <c r="C44" s="40"/>
      <c r="D44" s="20"/>
      <c r="E44" s="20"/>
      <c r="F44" s="20"/>
      <c r="G44" s="40"/>
      <c r="H44" s="20"/>
      <c r="I44" s="20"/>
      <c r="J44" s="20"/>
      <c r="K44" s="40"/>
      <c r="L44" s="102"/>
      <c r="M44" s="20"/>
    </row>
    <row r="45" spans="1:19" x14ac:dyDescent="0.25">
      <c r="A45" s="18" t="s">
        <v>58</v>
      </c>
      <c r="B45" s="41"/>
      <c r="C45" s="40">
        <v>100000</v>
      </c>
      <c r="D45" s="20">
        <v>100000</v>
      </c>
      <c r="E45" s="20">
        <v>100000</v>
      </c>
      <c r="F45" s="20">
        <v>100000</v>
      </c>
      <c r="G45" s="20">
        <v>100000</v>
      </c>
      <c r="H45" s="20">
        <v>100000</v>
      </c>
      <c r="I45" s="20">
        <v>100000</v>
      </c>
      <c r="J45" s="20">
        <v>100000</v>
      </c>
      <c r="K45" s="20">
        <v>100000</v>
      </c>
      <c r="L45" s="103">
        <v>100000</v>
      </c>
      <c r="M45" s="104"/>
    </row>
    <row r="46" spans="1:19" x14ac:dyDescent="0.25">
      <c r="A46" s="18" t="s">
        <v>59</v>
      </c>
      <c r="B46" s="41"/>
      <c r="C46" s="20">
        <v>69828.033675799554</v>
      </c>
      <c r="D46" s="20">
        <v>607862.69199347356</v>
      </c>
      <c r="E46" s="20">
        <v>738429.88318580843</v>
      </c>
      <c r="F46" s="20">
        <v>879808.09781805694</v>
      </c>
      <c r="G46" s="20">
        <v>1031305.7187572168</v>
      </c>
      <c r="H46" s="20">
        <v>1192515.1919629397</v>
      </c>
      <c r="I46" s="20">
        <v>1362434.2303018281</v>
      </c>
      <c r="J46" s="20">
        <v>1540287.5992836403</v>
      </c>
      <c r="K46" s="20">
        <v>1725351.5379387164</v>
      </c>
      <c r="L46" s="20">
        <v>1916338.403101997</v>
      </c>
      <c r="M46" s="20"/>
    </row>
    <row r="47" spans="1:19" x14ac:dyDescent="0.25">
      <c r="A47" s="18"/>
      <c r="B47" s="41"/>
      <c r="C47" s="40"/>
      <c r="D47" s="20"/>
      <c r="E47" s="20"/>
      <c r="F47" s="20"/>
      <c r="G47" s="40"/>
      <c r="H47" s="20"/>
      <c r="I47" s="20"/>
      <c r="J47" s="20"/>
      <c r="K47" s="40"/>
      <c r="L47" s="102"/>
      <c r="M47" s="20"/>
      <c r="N47" s="1" t="s">
        <v>47</v>
      </c>
      <c r="O47" s="61" t="e">
        <f>NPV(#REF!,'Income and Balance'!C46,'Income and Balance'!D46,'Income and Balance'!E46,'Income and Balance'!F46)</f>
        <v>#REF!</v>
      </c>
    </row>
    <row r="48" spans="1:19" x14ac:dyDescent="0.25">
      <c r="A48" s="18" t="s">
        <v>80</v>
      </c>
      <c r="B48" s="41"/>
      <c r="C48" s="40">
        <f>(C21/365)*C16</f>
        <v>117275</v>
      </c>
      <c r="D48" s="40">
        <f t="shared" ref="D48:E48" si="40">(D21/365)*D16</f>
        <v>113364.6875</v>
      </c>
      <c r="E48" s="40">
        <f t="shared" si="40"/>
        <v>109552.21875</v>
      </c>
      <c r="F48" s="40">
        <f>(F21/365)*F16</f>
        <v>105837.58515625</v>
      </c>
      <c r="G48" s="40">
        <f t="shared" ref="G48:K48" si="41">(G21/365)*G16</f>
        <v>102220.534375</v>
      </c>
      <c r="H48" s="40">
        <f t="shared" si="41"/>
        <v>98700.594708984368</v>
      </c>
      <c r="I48" s="40">
        <f t="shared" si="41"/>
        <v>95277.097673632801</v>
      </c>
      <c r="J48" s="40">
        <f t="shared" si="41"/>
        <v>91949.198855043942</v>
      </c>
      <c r="K48" s="40">
        <f t="shared" si="41"/>
        <v>88715.897174129874</v>
      </c>
      <c r="L48" s="102">
        <f t="shared" ref="L48" si="42">(L21/365)*L16</f>
        <v>85576.052664169591</v>
      </c>
      <c r="M48" s="20"/>
      <c r="O48" s="29"/>
    </row>
    <row r="49" spans="1:15" x14ac:dyDescent="0.25">
      <c r="A49" s="18" t="s">
        <v>86</v>
      </c>
      <c r="B49" s="41">
        <f>C49</f>
        <v>15610.299657534248</v>
      </c>
      <c r="C49" s="40">
        <f>((C25+C24)/365)*C18</f>
        <v>15610.299657534248</v>
      </c>
      <c r="D49" s="40">
        <f t="shared" ref="D49:G49" si="43">((D25+D24)/365)*D18</f>
        <v>15278.731617636984</v>
      </c>
      <c r="E49" s="40">
        <f t="shared" si="43"/>
        <v>14954.601767896695</v>
      </c>
      <c r="F49" s="40">
        <f t="shared" si="43"/>
        <v>14637.773815816787</v>
      </c>
      <c r="G49" s="40">
        <f t="shared" si="43"/>
        <v>14328.973205230935</v>
      </c>
      <c r="H49" s="40">
        <f t="shared" ref="H49:K49" si="44">((H25+H24)/365)*H18</f>
        <v>14026.42457636184</v>
      </c>
      <c r="I49" s="40">
        <f t="shared" si="44"/>
        <v>13730.802522939988</v>
      </c>
      <c r="J49" s="40">
        <f t="shared" si="44"/>
        <v>13441.990326490662</v>
      </c>
      <c r="K49" s="40">
        <f t="shared" si="44"/>
        <v>13155.634121315354</v>
      </c>
      <c r="L49" s="102">
        <f t="shared" ref="L49" si="45">((L25+L24)/365)*L18</f>
        <v>12881.942185717715</v>
      </c>
      <c r="M49" s="20"/>
    </row>
    <row r="50" spans="1:15" x14ac:dyDescent="0.25">
      <c r="A50" s="18"/>
      <c r="B50" s="41"/>
      <c r="C50" s="40"/>
      <c r="D50" s="20"/>
      <c r="E50" s="20"/>
      <c r="F50" s="20"/>
      <c r="G50" s="40"/>
      <c r="H50" s="20"/>
      <c r="I50" s="20"/>
      <c r="J50" s="20"/>
      <c r="K50" s="40"/>
      <c r="L50" s="102"/>
      <c r="M50" s="20"/>
    </row>
    <row r="51" spans="1:15" x14ac:dyDescent="0.25">
      <c r="A51" s="18" t="s">
        <v>19</v>
      </c>
      <c r="B51" s="41"/>
      <c r="C51" s="40">
        <f>$Q$3</f>
        <v>370000</v>
      </c>
      <c r="D51" s="20">
        <f>$Q$3</f>
        <v>370000</v>
      </c>
      <c r="E51" s="20">
        <f>$Q$3</f>
        <v>370000</v>
      </c>
      <c r="F51" s="20">
        <f>$Q$3</f>
        <v>370000</v>
      </c>
      <c r="G51" s="40">
        <f t="shared" ref="G51:L51" si="46">$Q$3</f>
        <v>370000</v>
      </c>
      <c r="H51" s="20">
        <f t="shared" si="46"/>
        <v>370000</v>
      </c>
      <c r="I51" s="20">
        <f t="shared" si="46"/>
        <v>370000</v>
      </c>
      <c r="J51" s="20">
        <f t="shared" si="46"/>
        <v>370000</v>
      </c>
      <c r="K51" s="40">
        <f t="shared" si="46"/>
        <v>370000</v>
      </c>
      <c r="L51" s="102">
        <f t="shared" si="46"/>
        <v>370000</v>
      </c>
      <c r="M51" s="20"/>
    </row>
    <row r="52" spans="1:15" x14ac:dyDescent="0.25">
      <c r="A52" s="18" t="s">
        <v>9</v>
      </c>
      <c r="B52" s="41">
        <f>C52+C51</f>
        <v>8370000</v>
      </c>
      <c r="C52" s="40">
        <f>$Q$4</f>
        <v>8000000</v>
      </c>
      <c r="D52" s="20">
        <f>$Q$4+1500000</f>
        <v>9500000</v>
      </c>
      <c r="E52" s="20">
        <f t="shared" ref="E52:L52" si="47">$Q$4+1500000</f>
        <v>9500000</v>
      </c>
      <c r="F52" s="20">
        <f t="shared" si="47"/>
        <v>9500000</v>
      </c>
      <c r="G52" s="20">
        <f t="shared" si="47"/>
        <v>9500000</v>
      </c>
      <c r="H52" s="20">
        <f t="shared" si="47"/>
        <v>9500000</v>
      </c>
      <c r="I52" s="20">
        <f t="shared" si="47"/>
        <v>9500000</v>
      </c>
      <c r="J52" s="20">
        <f t="shared" si="47"/>
        <v>9500000</v>
      </c>
      <c r="K52" s="20">
        <f t="shared" si="47"/>
        <v>9500000</v>
      </c>
      <c r="L52" s="103">
        <f t="shared" si="47"/>
        <v>9500000</v>
      </c>
      <c r="M52" s="20"/>
    </row>
    <row r="53" spans="1:15" x14ac:dyDescent="0.25">
      <c r="A53" s="18" t="s">
        <v>10</v>
      </c>
      <c r="B53" s="41"/>
      <c r="C53" s="40">
        <f>B53+C35</f>
        <v>533333.33333333337</v>
      </c>
      <c r="D53" s="20">
        <f t="shared" ref="D53:G53" si="48">C53+D35</f>
        <v>1031111.1111111112</v>
      </c>
      <c r="E53" s="20">
        <f t="shared" si="48"/>
        <v>1495703.7037037038</v>
      </c>
      <c r="F53" s="20">
        <f t="shared" si="48"/>
        <v>1929323.4567901236</v>
      </c>
      <c r="G53" s="40">
        <f t="shared" si="48"/>
        <v>2334035.2263374487</v>
      </c>
      <c r="H53" s="20">
        <f t="shared" ref="H53" si="49">G53+H35</f>
        <v>2711766.2112482856</v>
      </c>
      <c r="I53" s="20">
        <f t="shared" ref="I53" si="50">H53+I35</f>
        <v>3064315.1304984</v>
      </c>
      <c r="J53" s="20">
        <f t="shared" ref="J53:L53" si="51">I53+J35</f>
        <v>3393360.7884651734</v>
      </c>
      <c r="K53" s="40">
        <f t="shared" si="51"/>
        <v>3700470.0692341616</v>
      </c>
      <c r="L53" s="102">
        <f t="shared" si="51"/>
        <v>3987105.3979518842</v>
      </c>
      <c r="M53" s="20"/>
    </row>
    <row r="54" spans="1:15" x14ac:dyDescent="0.25">
      <c r="A54" s="18" t="s">
        <v>25</v>
      </c>
      <c r="B54" s="41"/>
      <c r="C54" s="40">
        <f>C51+C52-C53</f>
        <v>7836666.666666667</v>
      </c>
      <c r="D54" s="40">
        <f t="shared" ref="D54:L54" si="52">D51+D52-D53</f>
        <v>8838888.8888888881</v>
      </c>
      <c r="E54" s="40">
        <f t="shared" si="52"/>
        <v>8374296.2962962966</v>
      </c>
      <c r="F54" s="40">
        <f t="shared" si="52"/>
        <v>7940676.5432098769</v>
      </c>
      <c r="G54" s="40">
        <f t="shared" si="52"/>
        <v>7535964.7736625513</v>
      </c>
      <c r="H54" s="40">
        <f t="shared" si="52"/>
        <v>7158233.7887517139</v>
      </c>
      <c r="I54" s="40">
        <f t="shared" si="52"/>
        <v>6805684.8695016</v>
      </c>
      <c r="J54" s="40">
        <f t="shared" si="52"/>
        <v>6476639.2115348261</v>
      </c>
      <c r="K54" s="40">
        <f t="shared" si="52"/>
        <v>6169529.9307658384</v>
      </c>
      <c r="L54" s="102">
        <f t="shared" si="52"/>
        <v>5882894.6020481158</v>
      </c>
      <c r="M54" s="20"/>
    </row>
    <row r="55" spans="1:15" x14ac:dyDescent="0.25">
      <c r="A55" s="18"/>
      <c r="B55" s="41"/>
      <c r="C55" s="40"/>
      <c r="D55" s="20"/>
      <c r="E55" s="20"/>
      <c r="F55" s="20"/>
      <c r="G55" s="40"/>
      <c r="H55" s="20"/>
      <c r="I55" s="20"/>
      <c r="J55" s="20"/>
      <c r="K55" s="40"/>
      <c r="L55" s="102"/>
      <c r="M55" s="20"/>
    </row>
    <row r="56" spans="1:15" x14ac:dyDescent="0.25">
      <c r="A56" s="16"/>
      <c r="B56" s="41"/>
      <c r="C56" s="40"/>
      <c r="D56" s="20"/>
      <c r="E56" s="20"/>
      <c r="F56" s="20"/>
      <c r="G56" s="40"/>
      <c r="H56" s="20"/>
      <c r="I56" s="20"/>
      <c r="J56" s="20"/>
      <c r="K56" s="40"/>
      <c r="L56" s="102"/>
      <c r="M56" s="20"/>
    </row>
    <row r="57" spans="1:15" x14ac:dyDescent="0.25">
      <c r="A57" s="113" t="s">
        <v>11</v>
      </c>
      <c r="B57" s="113"/>
      <c r="C57" s="117">
        <f>C45+C46+C48+C49+C54</f>
        <v>8139380.0000000009</v>
      </c>
      <c r="D57" s="117">
        <f t="shared" ref="D57:L57" si="53">D45+D46+D48+D49+D54</f>
        <v>9675394.9999999981</v>
      </c>
      <c r="E57" s="117">
        <f t="shared" si="53"/>
        <v>9337233.0000000019</v>
      </c>
      <c r="F57" s="117">
        <f t="shared" si="53"/>
        <v>9040960</v>
      </c>
      <c r="G57" s="117">
        <f t="shared" si="53"/>
        <v>8783820</v>
      </c>
      <c r="H57" s="117">
        <f t="shared" si="53"/>
        <v>8563476</v>
      </c>
      <c r="I57" s="117">
        <f t="shared" si="53"/>
        <v>8377127.0000000009</v>
      </c>
      <c r="J57" s="117">
        <f t="shared" si="53"/>
        <v>8222318.0000000009</v>
      </c>
      <c r="K57" s="117">
        <f t="shared" si="53"/>
        <v>8096753</v>
      </c>
      <c r="L57" s="118">
        <f t="shared" si="53"/>
        <v>7997691</v>
      </c>
      <c r="M57" s="119"/>
      <c r="O57" s="3"/>
    </row>
    <row r="58" spans="1:15" x14ac:dyDescent="0.25">
      <c r="A58" s="16"/>
      <c r="B58" s="41"/>
      <c r="C58" s="40"/>
      <c r="D58" s="20"/>
      <c r="E58" s="20"/>
      <c r="F58" s="20"/>
      <c r="G58" s="30"/>
      <c r="H58" s="30"/>
      <c r="I58" s="30"/>
      <c r="J58" s="30"/>
      <c r="K58" s="30"/>
      <c r="L58" s="30"/>
      <c r="M58" s="20"/>
    </row>
    <row r="59" spans="1:15" x14ac:dyDescent="0.25">
      <c r="A59" s="16" t="s">
        <v>12</v>
      </c>
      <c r="B59" s="41"/>
      <c r="C59" s="40"/>
      <c r="D59" s="20"/>
      <c r="E59" s="20"/>
      <c r="F59" s="20"/>
      <c r="G59" s="30"/>
      <c r="H59" s="30"/>
      <c r="I59" s="30"/>
      <c r="J59" s="30"/>
      <c r="K59" s="30"/>
      <c r="L59" s="30"/>
      <c r="M59" s="20"/>
    </row>
    <row r="60" spans="1:15" x14ac:dyDescent="0.25">
      <c r="A60" s="18" t="s">
        <v>81</v>
      </c>
      <c r="B60" s="41"/>
      <c r="C60" s="40">
        <f>((C25+C24)/365)*C17</f>
        <v>15610.299657534248</v>
      </c>
      <c r="D60" s="40">
        <f t="shared" ref="D60:G60" si="54">(D25/365)*D17</f>
        <v>16035.941249999998</v>
      </c>
      <c r="E60" s="40">
        <f t="shared" si="54"/>
        <v>16517.019487499998</v>
      </c>
      <c r="F60" s="40">
        <f t="shared" si="54"/>
        <v>17012.530072124999</v>
      </c>
      <c r="G60" s="40">
        <f t="shared" si="54"/>
        <v>17522.905974288751</v>
      </c>
      <c r="H60" s="40">
        <f t="shared" ref="H60:K60" si="55">(H25/365)*H17</f>
        <v>18048.593153517413</v>
      </c>
      <c r="I60" s="40">
        <f t="shared" si="55"/>
        <v>18590.050948122935</v>
      </c>
      <c r="J60" s="40">
        <f t="shared" si="55"/>
        <v>19147.752476566624</v>
      </c>
      <c r="K60" s="40">
        <f t="shared" si="55"/>
        <v>19722.18505086362</v>
      </c>
      <c r="L60" s="102">
        <f t="shared" ref="L60" si="56">(L25/365)*L17</f>
        <v>20990.978955802515</v>
      </c>
      <c r="M60" s="20"/>
    </row>
    <row r="61" spans="1:15" x14ac:dyDescent="0.25">
      <c r="A61" s="18" t="s">
        <v>140</v>
      </c>
      <c r="B61" s="41"/>
      <c r="C61" s="40"/>
      <c r="D61" s="1">
        <v>1750000</v>
      </c>
      <c r="E61" s="20">
        <f>'Extra Remodeling'!G21</f>
        <v>1738044.050777392</v>
      </c>
      <c r="F61" s="20">
        <f>'Extra Remodeling'!G35</f>
        <v>1724966.5510494995</v>
      </c>
      <c r="G61" s="40">
        <f>'Extra Remodeling'!G49</f>
        <v>1710662.2916428403</v>
      </c>
      <c r="H61" s="20">
        <f>'Extra Remodeling'!G63</f>
        <v>1695016.1940377615</v>
      </c>
      <c r="I61" s="20">
        <f>'Extra Remodeling'!G77</f>
        <v>1677902.3845556926</v>
      </c>
      <c r="J61" s="20">
        <f>'Extra Remodeling'!G91</f>
        <v>1659183.1816987782</v>
      </c>
      <c r="K61" s="40">
        <f>'Extra Remodeling'!G105</f>
        <v>1638707.9884949836</v>
      </c>
      <c r="L61" s="102">
        <f>'Extra Remodeling'!G119</f>
        <v>1616312.0809375269</v>
      </c>
      <c r="M61" s="20"/>
    </row>
    <row r="62" spans="1:15" x14ac:dyDescent="0.25">
      <c r="A62" s="18" t="s">
        <v>28</v>
      </c>
      <c r="B62" s="41"/>
      <c r="C62" s="40">
        <f>'Mortgage Amortization'!$G21</f>
        <v>4957430.5435312986</v>
      </c>
      <c r="D62" s="20">
        <f>'Mortgage Amortization'!$G35</f>
        <v>4879397.0602195421</v>
      </c>
      <c r="E62" s="20">
        <f>'Mortgage Amortization'!$G49</f>
        <v>4797371.2358032325</v>
      </c>
      <c r="F62" s="40">
        <f>'Mortgage Amortization'!G63</f>
        <v>4711148.8145344723</v>
      </c>
      <c r="G62" s="20">
        <f>'Mortgage Amortization'!G77</f>
        <v>4620515.0905536423</v>
      </c>
      <c r="H62" s="20">
        <f>'Mortgage Amortization'!G91</f>
        <v>4525244.3732418641</v>
      </c>
      <c r="I62" s="40">
        <f>'Mortgage Amortization'!G105</f>
        <v>4425099.4252198627</v>
      </c>
      <c r="J62" s="20">
        <f>'Mortgage Amortization'!G119</f>
        <v>4319830.8715937873</v>
      </c>
      <c r="K62" s="20">
        <f>'Mortgage Amortization'!G133</f>
        <v>4209176.5789769357</v>
      </c>
      <c r="L62" s="103">
        <f>'Mortgage Amortization'!G147</f>
        <v>4092861.0027410462</v>
      </c>
      <c r="M62" s="20"/>
    </row>
    <row r="63" spans="1:15" x14ac:dyDescent="0.25">
      <c r="A63" s="18" t="s">
        <v>13</v>
      </c>
      <c r="B63" s="41"/>
      <c r="C63" s="40">
        <f>C40</f>
        <v>0</v>
      </c>
      <c r="D63" s="20">
        <f>D40</f>
        <v>0</v>
      </c>
      <c r="E63" s="20">
        <f>E40</f>
        <v>0</v>
      </c>
      <c r="F63" s="20">
        <f>F40</f>
        <v>0</v>
      </c>
      <c r="G63" s="40">
        <f t="shared" ref="G63:K63" si="57">G40</f>
        <v>0</v>
      </c>
      <c r="H63" s="20">
        <f t="shared" si="57"/>
        <v>0</v>
      </c>
      <c r="I63" s="20">
        <f t="shared" si="57"/>
        <v>0</v>
      </c>
      <c r="J63" s="20">
        <f t="shared" si="57"/>
        <v>0</v>
      </c>
      <c r="K63" s="40">
        <f t="shared" si="57"/>
        <v>997.89759146558356</v>
      </c>
      <c r="L63" s="102">
        <f t="shared" ref="L63" si="58">L40</f>
        <v>7875.8195493959938</v>
      </c>
      <c r="M63" s="20"/>
    </row>
    <row r="64" spans="1:15" x14ac:dyDescent="0.25">
      <c r="A64" s="18" t="s">
        <v>62</v>
      </c>
      <c r="B64" s="4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2">
        <v>7.0000000000000007E-2</v>
      </c>
    </row>
    <row r="65" spans="1:16" x14ac:dyDescent="0.25">
      <c r="A65" s="16" t="s">
        <v>24</v>
      </c>
      <c r="B65" s="41"/>
      <c r="C65" s="40"/>
      <c r="D65" s="20"/>
      <c r="E65" s="20"/>
      <c r="F65" s="20"/>
      <c r="G65" s="40"/>
      <c r="H65" s="20"/>
      <c r="I65" s="20"/>
      <c r="J65" s="20"/>
      <c r="K65" s="40"/>
      <c r="L65" s="102"/>
      <c r="M65" s="20"/>
    </row>
    <row r="66" spans="1:16" x14ac:dyDescent="0.25">
      <c r="A66" s="18" t="s">
        <v>23</v>
      </c>
      <c r="B66" s="41"/>
      <c r="C66" s="40">
        <f>3354244</f>
        <v>3354244</v>
      </c>
      <c r="D66" s="20">
        <f>C66</f>
        <v>3354244</v>
      </c>
      <c r="E66" s="20">
        <f>D66</f>
        <v>3354244</v>
      </c>
      <c r="F66" s="20">
        <f>E66</f>
        <v>3354244</v>
      </c>
      <c r="G66" s="20">
        <f t="shared" ref="G66:L66" si="59">F66</f>
        <v>3354244</v>
      </c>
      <c r="H66" s="20">
        <f t="shared" si="59"/>
        <v>3354244</v>
      </c>
      <c r="I66" s="20">
        <f t="shared" si="59"/>
        <v>3354244</v>
      </c>
      <c r="J66" s="20">
        <f t="shared" si="59"/>
        <v>3354244</v>
      </c>
      <c r="K66" s="20">
        <f t="shared" si="59"/>
        <v>3354244</v>
      </c>
      <c r="L66" s="103">
        <f t="shared" si="59"/>
        <v>3354244</v>
      </c>
      <c r="M66" s="20"/>
      <c r="N66" s="1" t="e">
        <f>F66*#REF!</f>
        <v>#REF!</v>
      </c>
    </row>
    <row r="67" spans="1:16" x14ac:dyDescent="0.25">
      <c r="A67" s="18" t="s">
        <v>14</v>
      </c>
      <c r="B67" s="41"/>
      <c r="C67" s="40">
        <f>C41</f>
        <v>-187905.33564363173</v>
      </c>
      <c r="D67" s="20">
        <f>C67+D41</f>
        <v>-324282.25320115243</v>
      </c>
      <c r="E67" s="20">
        <f>D67+E41</f>
        <v>-568943.80355448148</v>
      </c>
      <c r="F67" s="20">
        <f>E67+F41</f>
        <v>-766412.00033538707</v>
      </c>
      <c r="G67" s="20">
        <f t="shared" ref="G67:L67" si="60">F67+G41</f>
        <v>-919124.30470314145</v>
      </c>
      <c r="H67" s="20">
        <f t="shared" si="60"/>
        <v>-1029076.7575459541</v>
      </c>
      <c r="I67" s="20">
        <f t="shared" si="60"/>
        <v>-1098709.0990304451</v>
      </c>
      <c r="J67" s="20">
        <f t="shared" si="60"/>
        <v>-1130087.4428958315</v>
      </c>
      <c r="K67" s="20">
        <f t="shared" si="60"/>
        <v>-1126095.8525299693</v>
      </c>
      <c r="L67" s="103">
        <f t="shared" si="60"/>
        <v>-1094592.5743323853</v>
      </c>
      <c r="M67" s="20"/>
    </row>
    <row r="68" spans="1:16" x14ac:dyDescent="0.25">
      <c r="A68" s="18" t="s">
        <v>106</v>
      </c>
      <c r="B68" s="41"/>
      <c r="C68" s="40">
        <f>SUM(C66:C67)</f>
        <v>3166338.6643563681</v>
      </c>
      <c r="D68" s="40">
        <f t="shared" ref="D68:L68" si="61">SUM(D66:D67)</f>
        <v>3029961.7467988478</v>
      </c>
      <c r="E68" s="40">
        <f t="shared" si="61"/>
        <v>2785300.1964455186</v>
      </c>
      <c r="F68" s="40">
        <f t="shared" si="61"/>
        <v>2587831.999664613</v>
      </c>
      <c r="G68" s="40">
        <f t="shared" si="61"/>
        <v>2435119.6952968584</v>
      </c>
      <c r="H68" s="40">
        <f t="shared" si="61"/>
        <v>2325167.2424540459</v>
      </c>
      <c r="I68" s="40">
        <f t="shared" si="61"/>
        <v>2255534.9009695547</v>
      </c>
      <c r="J68" s="40">
        <f t="shared" si="61"/>
        <v>2224156.5571041685</v>
      </c>
      <c r="K68" s="40">
        <f t="shared" si="61"/>
        <v>2228148.1474700309</v>
      </c>
      <c r="L68" s="102">
        <f t="shared" si="61"/>
        <v>2259651.4256676147</v>
      </c>
      <c r="M68" s="20"/>
    </row>
    <row r="69" spans="1:16" x14ac:dyDescent="0.25">
      <c r="A69" s="113" t="s">
        <v>15</v>
      </c>
      <c r="B69" s="113"/>
      <c r="C69" s="114">
        <f>SUM(C60:C67)</f>
        <v>8139379.5075452011</v>
      </c>
      <c r="D69" s="114">
        <f t="shared" ref="D69:L69" si="62">SUM(D60:D67)</f>
        <v>9675394.7482683882</v>
      </c>
      <c r="E69" s="114">
        <f t="shared" si="62"/>
        <v>9337232.5025136434</v>
      </c>
      <c r="F69" s="114">
        <f t="shared" si="62"/>
        <v>9040959.8953207098</v>
      </c>
      <c r="G69" s="114">
        <f t="shared" si="62"/>
        <v>8783819.983467631</v>
      </c>
      <c r="H69" s="114">
        <f t="shared" si="62"/>
        <v>8563476.4028871898</v>
      </c>
      <c r="I69" s="114">
        <f t="shared" si="62"/>
        <v>8377126.7616932327</v>
      </c>
      <c r="J69" s="114">
        <f t="shared" si="62"/>
        <v>8222318.3628733009</v>
      </c>
      <c r="K69" s="114">
        <f t="shared" si="62"/>
        <v>8096752.7975842804</v>
      </c>
      <c r="L69" s="115">
        <f t="shared" si="62"/>
        <v>7997691.3078513863</v>
      </c>
      <c r="M69" s="20"/>
    </row>
    <row r="70" spans="1:16" x14ac:dyDescent="0.25">
      <c r="A70" s="41"/>
      <c r="B70" s="41"/>
      <c r="C70" s="41"/>
      <c r="D70" s="41"/>
      <c r="E70" s="41"/>
      <c r="F70" s="41"/>
      <c r="G70" s="42"/>
      <c r="H70" s="42"/>
      <c r="I70" s="42"/>
      <c r="J70" s="42"/>
      <c r="K70" s="42"/>
      <c r="L70" s="42"/>
    </row>
    <row r="71" spans="1:16" x14ac:dyDescent="0.25">
      <c r="A71" s="43" t="s">
        <v>88</v>
      </c>
      <c r="B71" s="44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7"/>
    </row>
    <row r="72" spans="1:16" x14ac:dyDescent="0.25">
      <c r="A72" s="44"/>
      <c r="B72" s="44"/>
      <c r="C72" s="45"/>
      <c r="D72" s="46"/>
      <c r="E72" s="48"/>
      <c r="F72" s="46"/>
      <c r="G72" s="46" t="s">
        <v>45</v>
      </c>
      <c r="H72" s="46" t="s">
        <v>138</v>
      </c>
      <c r="I72" s="46"/>
      <c r="J72" s="46"/>
      <c r="K72" s="46"/>
      <c r="L72" s="46"/>
      <c r="M72" s="46" t="s">
        <v>45</v>
      </c>
      <c r="N72" s="46" t="s">
        <v>2</v>
      </c>
      <c r="O72" s="46" t="s">
        <v>89</v>
      </c>
      <c r="P72" s="47"/>
    </row>
    <row r="73" spans="1:16" x14ac:dyDescent="0.25">
      <c r="A73" s="44" t="s">
        <v>90</v>
      </c>
      <c r="B73" s="44"/>
      <c r="C73" s="60">
        <f>(F78-F77)*F79+F77</f>
        <v>0.14800000000000002</v>
      </c>
      <c r="D73" s="46"/>
      <c r="E73" s="46" t="s">
        <v>91</v>
      </c>
      <c r="F73" s="50">
        <f>AVERAGE(C62:K62)+AVERAGE(D61:L61)</f>
        <v>6295112.0796521232</v>
      </c>
      <c r="G73" s="69">
        <f>F73/F75</f>
        <v>0.71092323048099482</v>
      </c>
      <c r="H73" s="101">
        <f>H90*(1-20%)</f>
        <v>4.8257557951099345E-2</v>
      </c>
      <c r="I73" s="50"/>
      <c r="J73" s="50"/>
      <c r="K73" s="50"/>
      <c r="L73" s="50"/>
      <c r="M73" s="59">
        <f>F73/F75</f>
        <v>0.71092323048099482</v>
      </c>
      <c r="N73" s="51">
        <v>3.5000000000000003E-2</v>
      </c>
      <c r="O73" s="51">
        <f>N73*(1-C76)</f>
        <v>2.8000000000000004E-2</v>
      </c>
      <c r="P73" s="47"/>
    </row>
    <row r="74" spans="1:16" x14ac:dyDescent="0.25">
      <c r="A74" s="44"/>
      <c r="B74" s="44"/>
      <c r="C74" s="45"/>
      <c r="D74" s="46"/>
      <c r="E74" s="46" t="s">
        <v>43</v>
      </c>
      <c r="F74" s="50">
        <f>AVERAGE(C68:K68)</f>
        <v>2559728.7945066676</v>
      </c>
      <c r="G74" s="69">
        <f>F74/F75</f>
        <v>0.28907676951900524</v>
      </c>
      <c r="H74" s="50"/>
      <c r="I74" s="50"/>
      <c r="J74" s="50"/>
      <c r="K74" s="50"/>
      <c r="L74" s="50"/>
      <c r="M74" s="59">
        <f>F74/F75</f>
        <v>0.28907676951900524</v>
      </c>
      <c r="N74" s="52">
        <f>C73</f>
        <v>0.14800000000000002</v>
      </c>
      <c r="O74" s="46"/>
      <c r="P74" s="46"/>
    </row>
    <row r="75" spans="1:16" x14ac:dyDescent="0.25">
      <c r="A75" s="44" t="s">
        <v>92</v>
      </c>
      <c r="B75" s="44"/>
      <c r="C75" s="49">
        <f>H73</f>
        <v>4.8257557951099345E-2</v>
      </c>
      <c r="D75" s="46"/>
      <c r="E75" s="46" t="s">
        <v>93</v>
      </c>
      <c r="F75" s="50">
        <f>SUM(F73:F74)</f>
        <v>8854840.8741587903</v>
      </c>
      <c r="G75" s="50"/>
      <c r="H75" s="50"/>
      <c r="I75" s="50"/>
      <c r="J75" s="50"/>
      <c r="K75" s="50"/>
      <c r="L75" s="50"/>
      <c r="M75" s="46"/>
      <c r="N75" s="46"/>
      <c r="O75" s="46"/>
      <c r="P75" s="46"/>
    </row>
    <row r="76" spans="1:16" x14ac:dyDescent="0.25">
      <c r="A76" s="44" t="s">
        <v>94</v>
      </c>
      <c r="B76" s="44"/>
      <c r="C76" s="53">
        <v>0.2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16" x14ac:dyDescent="0.25">
      <c r="A77" s="44"/>
      <c r="B77" s="44"/>
      <c r="C77" s="45"/>
      <c r="D77" s="46"/>
      <c r="E77" s="46" t="s">
        <v>95</v>
      </c>
      <c r="F77" s="52">
        <v>0.01</v>
      </c>
      <c r="G77" s="52"/>
      <c r="H77" s="52"/>
      <c r="I77" s="52" t="s">
        <v>28</v>
      </c>
      <c r="J77" s="52"/>
      <c r="K77" s="52"/>
      <c r="L77" s="52"/>
      <c r="M77" s="46"/>
      <c r="N77"/>
      <c r="O77"/>
      <c r="P77"/>
    </row>
    <row r="78" spans="1:16" x14ac:dyDescent="0.25">
      <c r="A78" s="44" t="s">
        <v>96</v>
      </c>
      <c r="B78" s="44"/>
      <c r="C78" s="54">
        <f>M73</f>
        <v>0.71092323048099482</v>
      </c>
      <c r="D78" s="46"/>
      <c r="E78" s="46" t="s">
        <v>44</v>
      </c>
      <c r="F78" s="100">
        <v>0.125</v>
      </c>
      <c r="G78" s="52"/>
      <c r="H78" s="52"/>
      <c r="I78" s="52" t="s">
        <v>62</v>
      </c>
      <c r="J78" s="52"/>
      <c r="K78" s="52"/>
      <c r="L78" s="52"/>
      <c r="M78" s="46"/>
      <c r="N78"/>
      <c r="O78"/>
      <c r="P78"/>
    </row>
    <row r="79" spans="1:16" x14ac:dyDescent="0.25">
      <c r="A79" s="44" t="s">
        <v>97</v>
      </c>
      <c r="B79" s="44"/>
      <c r="C79" s="54">
        <f>M74</f>
        <v>0.28907676951900524</v>
      </c>
      <c r="D79" s="46"/>
      <c r="E79" s="46" t="s">
        <v>98</v>
      </c>
      <c r="F79" s="46">
        <v>1.2</v>
      </c>
      <c r="G79" s="46"/>
      <c r="H79" s="46"/>
      <c r="I79" s="46"/>
      <c r="J79" s="46"/>
      <c r="K79" s="46"/>
      <c r="L79" s="46"/>
      <c r="M79" s="46"/>
      <c r="N79"/>
      <c r="O79"/>
      <c r="P79"/>
    </row>
    <row r="80" spans="1:16" x14ac:dyDescent="0.25">
      <c r="A80" s="44"/>
      <c r="B80" s="44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/>
      <c r="O80"/>
      <c r="P80"/>
    </row>
    <row r="81" spans="1:16" x14ac:dyDescent="0.25">
      <c r="A81" s="108" t="s">
        <v>142</v>
      </c>
      <c r="B81" s="108"/>
      <c r="C81" s="109">
        <f>WACC(C78,C75,C79,C73)</f>
        <v>7.7090780882532142E-2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/>
      <c r="O81"/>
      <c r="P81"/>
    </row>
    <row r="82" spans="1:16" x14ac:dyDescent="0.25">
      <c r="A82" s="44"/>
      <c r="B82" s="44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/>
      <c r="O82" s="46"/>
      <c r="P82"/>
    </row>
    <row r="83" spans="1:16" x14ac:dyDescent="0.25">
      <c r="A83" s="44" t="s">
        <v>99</v>
      </c>
      <c r="B83" s="44"/>
      <c r="C83" s="54">
        <f>F79/(1+(1-C76)*(F73/F74))</f>
        <v>0.40439020104285539</v>
      </c>
      <c r="D83" s="46"/>
      <c r="E83" s="46" t="s">
        <v>100</v>
      </c>
      <c r="F83" s="52">
        <v>0.6</v>
      </c>
      <c r="G83" s="52"/>
      <c r="H83" s="52"/>
      <c r="I83" s="52"/>
      <c r="J83" s="52"/>
      <c r="K83" s="52"/>
      <c r="L83" s="52"/>
      <c r="M83" s="46"/>
      <c r="N83"/>
      <c r="O83"/>
      <c r="P83"/>
    </row>
    <row r="84" spans="1:16" x14ac:dyDescent="0.25">
      <c r="A84" s="44" t="s">
        <v>108</v>
      </c>
      <c r="B84" s="44"/>
      <c r="C84" s="56">
        <f>(1+(1-C76)*(F83/F84))*C83</f>
        <v>0.88965844229428193</v>
      </c>
      <c r="D84" s="46"/>
      <c r="E84" s="46" t="s">
        <v>101</v>
      </c>
      <c r="F84" s="52">
        <v>0.4</v>
      </c>
      <c r="G84" s="52"/>
      <c r="H84" s="52"/>
      <c r="I84" s="52"/>
      <c r="J84" s="52"/>
      <c r="K84" s="52"/>
      <c r="L84" s="52"/>
      <c r="M84" s="46"/>
      <c r="N84" s="46"/>
      <c r="O84" s="46"/>
      <c r="P84" s="46"/>
    </row>
    <row r="85" spans="1:16" x14ac:dyDescent="0.25">
      <c r="A85" s="44"/>
      <c r="B85" s="44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1:16" x14ac:dyDescent="0.25">
      <c r="A86" s="44" t="s">
        <v>102</v>
      </c>
      <c r="B86" s="44"/>
      <c r="C86" s="55">
        <f>F77+C84*(F78-F77)</f>
        <v>0.11231072086384242</v>
      </c>
      <c r="D86" s="46"/>
      <c r="E86" s="46"/>
      <c r="F86" s="46"/>
      <c r="G86" s="46">
        <v>1750000</v>
      </c>
      <c r="H86" s="52">
        <v>0.09</v>
      </c>
      <c r="I86" s="46">
        <f>G86*H86</f>
        <v>157500</v>
      </c>
      <c r="J86" s="46"/>
      <c r="K86" s="46"/>
      <c r="L86" s="46"/>
      <c r="M86" s="46"/>
      <c r="N86" s="46"/>
      <c r="O86" s="46"/>
      <c r="P86" s="46"/>
    </row>
    <row r="87" spans="1:16" x14ac:dyDescent="0.25">
      <c r="A87" s="44"/>
      <c r="B87" s="44"/>
      <c r="C87" s="45"/>
      <c r="D87" s="46"/>
      <c r="E87" s="46"/>
      <c r="F87" s="46"/>
      <c r="G87" s="6">
        <v>5031666</v>
      </c>
      <c r="H87" s="52">
        <v>0.05</v>
      </c>
      <c r="I87" s="110">
        <f>G87*H87</f>
        <v>251583.30000000002</v>
      </c>
      <c r="J87" s="46"/>
      <c r="K87" s="46"/>
      <c r="L87" s="46"/>
      <c r="M87" s="46"/>
      <c r="N87" s="46"/>
      <c r="O87" s="46"/>
      <c r="P87" s="46"/>
    </row>
    <row r="88" spans="1:16" x14ac:dyDescent="0.25">
      <c r="A88" s="44" t="s">
        <v>143</v>
      </c>
      <c r="B88" s="44"/>
      <c r="C88" s="57">
        <f>(F83*C75)+(C86*F84)</f>
        <v>7.3878823116196576E-2</v>
      </c>
      <c r="D88" s="46"/>
      <c r="E88" s="46"/>
      <c r="F88" s="46"/>
      <c r="G88" s="46">
        <f>SUM(G86:G87)</f>
        <v>6781666</v>
      </c>
      <c r="H88" s="46"/>
      <c r="I88" s="110">
        <f>I86+I87</f>
        <v>409083.30000000005</v>
      </c>
      <c r="J88" s="46"/>
      <c r="K88" s="46"/>
      <c r="L88" s="46"/>
      <c r="M88" s="46"/>
      <c r="N88" s="46"/>
      <c r="O88" s="46"/>
      <c r="P88" s="46"/>
    </row>
    <row r="89" spans="1:16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46"/>
    </row>
    <row r="90" spans="1:16" x14ac:dyDescent="0.25">
      <c r="A90" s="42"/>
      <c r="B90" s="42"/>
      <c r="C90" s="42"/>
      <c r="D90" s="42"/>
      <c r="E90" s="42"/>
      <c r="F90" s="42"/>
      <c r="G90" s="42" t="s">
        <v>144</v>
      </c>
      <c r="H90" s="111">
        <f>I88/G88</f>
        <v>6.0321947438874174E-2</v>
      </c>
      <c r="I90" s="42"/>
      <c r="J90" s="42"/>
      <c r="K90" s="42"/>
      <c r="L90" s="42"/>
      <c r="M90" s="25"/>
      <c r="N90" s="25"/>
      <c r="O90" s="25"/>
    </row>
    <row r="92" spans="1:16" x14ac:dyDescent="0.25">
      <c r="A92" s="35" t="s">
        <v>48</v>
      </c>
      <c r="B92" s="36"/>
      <c r="C92" s="37">
        <v>2012</v>
      </c>
      <c r="D92" s="37">
        <v>2013</v>
      </c>
      <c r="E92" s="37">
        <v>2014</v>
      </c>
      <c r="F92" s="37">
        <v>2015</v>
      </c>
      <c r="G92" s="66">
        <v>2016</v>
      </c>
      <c r="H92" s="37">
        <v>2017</v>
      </c>
      <c r="I92" s="37">
        <v>2018</v>
      </c>
      <c r="J92" s="37">
        <v>2019</v>
      </c>
      <c r="K92" s="37">
        <v>2020</v>
      </c>
      <c r="L92" s="37">
        <v>2021</v>
      </c>
    </row>
    <row r="93" spans="1:16" x14ac:dyDescent="0.25">
      <c r="A93" s="34" t="s">
        <v>75</v>
      </c>
      <c r="B93" s="38"/>
      <c r="C93" s="38"/>
      <c r="D93" s="38"/>
      <c r="E93" s="38"/>
      <c r="F93" s="38"/>
      <c r="G93" s="67"/>
      <c r="H93" s="67"/>
      <c r="I93" s="67"/>
      <c r="J93" s="67"/>
      <c r="K93" s="67"/>
      <c r="L93" s="67"/>
    </row>
    <row r="94" spans="1:16" x14ac:dyDescent="0.25">
      <c r="A94" s="33" t="s">
        <v>60</v>
      </c>
      <c r="B94" s="38"/>
      <c r="C94" s="32">
        <f>C33</f>
        <v>595325.3942499999</v>
      </c>
      <c r="D94" s="32">
        <f t="shared" ref="D94:G94" si="63">D33</f>
        <v>607500.22993749985</v>
      </c>
      <c r="E94" s="32">
        <f t="shared" si="63"/>
        <v>619052.87118775072</v>
      </c>
      <c r="F94" s="32">
        <f t="shared" si="63"/>
        <v>629955.23789626453</v>
      </c>
      <c r="G94" s="32">
        <f t="shared" si="63"/>
        <v>640165.08437948627</v>
      </c>
      <c r="H94" s="32">
        <f t="shared" ref="H94:K94" si="64">H33</f>
        <v>649965.31973857153</v>
      </c>
      <c r="I94" s="32">
        <f t="shared" si="64"/>
        <v>658761.42284895619</v>
      </c>
      <c r="J94" s="32">
        <f t="shared" si="64"/>
        <v>666783.16020580148</v>
      </c>
      <c r="K94" s="32">
        <f t="shared" si="64"/>
        <v>674072.88549307501</v>
      </c>
      <c r="L94" s="32">
        <f t="shared" ref="L94" si="65">L33</f>
        <v>680406.54525876045</v>
      </c>
    </row>
    <row r="95" spans="1:16" x14ac:dyDescent="0.25">
      <c r="A95" s="33" t="s">
        <v>61</v>
      </c>
      <c r="B95" s="38"/>
      <c r="C95" s="32">
        <f>-C35</f>
        <v>-533333.33333333337</v>
      </c>
      <c r="D95" s="32">
        <f t="shared" ref="D95:G95" si="66">-D35</f>
        <v>-497777.77777777781</v>
      </c>
      <c r="E95" s="32">
        <f t="shared" si="66"/>
        <v>-464592.59259259258</v>
      </c>
      <c r="F95" s="32">
        <f t="shared" si="66"/>
        <v>-433619.75308641978</v>
      </c>
      <c r="G95" s="32">
        <f t="shared" si="66"/>
        <v>-404711.76954732509</v>
      </c>
      <c r="H95" s="32">
        <f t="shared" ref="H95:K95" si="67">-H35</f>
        <v>-377730.98491083673</v>
      </c>
      <c r="I95" s="32">
        <f t="shared" si="67"/>
        <v>-352548.91925011424</v>
      </c>
      <c r="J95" s="32">
        <f t="shared" si="67"/>
        <v>-329045.65796677332</v>
      </c>
      <c r="K95" s="32">
        <f t="shared" si="67"/>
        <v>-307109.28076898842</v>
      </c>
      <c r="L95" s="32">
        <f t="shared" ref="L95" si="68">-L35</f>
        <v>-286635.32871772256</v>
      </c>
    </row>
    <row r="96" spans="1:16" x14ac:dyDescent="0.25">
      <c r="A96" s="33" t="s">
        <v>5</v>
      </c>
      <c r="B96" s="38"/>
      <c r="C96" s="32">
        <f>C94+C95</f>
        <v>61992.060916666524</v>
      </c>
      <c r="D96" s="32">
        <f t="shared" ref="D96:G96" si="69">D94+D95</f>
        <v>109722.45215972204</v>
      </c>
      <c r="E96" s="32">
        <f t="shared" si="69"/>
        <v>154460.27859515813</v>
      </c>
      <c r="F96" s="32">
        <f t="shared" si="69"/>
        <v>196335.48480984475</v>
      </c>
      <c r="G96" s="32">
        <f t="shared" si="69"/>
        <v>235453.31483216118</v>
      </c>
      <c r="H96" s="32">
        <f t="shared" ref="H96:K96" si="70">H94+H95</f>
        <v>272234.3348277348</v>
      </c>
      <c r="I96" s="32">
        <f t="shared" si="70"/>
        <v>306212.50359884195</v>
      </c>
      <c r="J96" s="32">
        <f t="shared" si="70"/>
        <v>337737.50223902817</v>
      </c>
      <c r="K96" s="32">
        <f t="shared" si="70"/>
        <v>366963.60472408659</v>
      </c>
      <c r="L96" s="32">
        <f t="shared" ref="L96" si="71">L94+L95</f>
        <v>393771.21654103789</v>
      </c>
    </row>
    <row r="97" spans="1:17" x14ac:dyDescent="0.25">
      <c r="A97" s="33" t="s">
        <v>64</v>
      </c>
      <c r="B97" s="38"/>
      <c r="C97" s="32">
        <f t="shared" ref="C97:L97" si="72">C96*-$M$97</f>
        <v>-21697.221320833283</v>
      </c>
      <c r="D97" s="32">
        <f t="shared" si="72"/>
        <v>-38402.858255902713</v>
      </c>
      <c r="E97" s="32">
        <f t="shared" si="72"/>
        <v>-54061.097508305342</v>
      </c>
      <c r="F97" s="32">
        <f t="shared" si="72"/>
        <v>-68717.419683445667</v>
      </c>
      <c r="G97" s="32">
        <f t="shared" si="72"/>
        <v>-82408.660191256407</v>
      </c>
      <c r="H97" s="32">
        <f t="shared" si="72"/>
        <v>-95282.01718970717</v>
      </c>
      <c r="I97" s="32">
        <f t="shared" si="72"/>
        <v>-107174.37625959468</v>
      </c>
      <c r="J97" s="32">
        <f t="shared" si="72"/>
        <v>-118208.12578365985</v>
      </c>
      <c r="K97" s="32">
        <f t="shared" si="72"/>
        <v>-128437.26165343029</v>
      </c>
      <c r="L97" s="32">
        <f t="shared" si="72"/>
        <v>-137819.92578936325</v>
      </c>
      <c r="M97" s="2">
        <v>0.35</v>
      </c>
      <c r="P97" s="1" t="s">
        <v>69</v>
      </c>
      <c r="Q97" s="1" t="s">
        <v>74</v>
      </c>
    </row>
    <row r="98" spans="1:17" x14ac:dyDescent="0.25">
      <c r="A98" s="33" t="s">
        <v>65</v>
      </c>
      <c r="B98" s="38"/>
      <c r="C98" s="32">
        <f>-C95</f>
        <v>533333.33333333337</v>
      </c>
      <c r="D98" s="32">
        <f t="shared" ref="D98:G98" si="73">-D95</f>
        <v>497777.77777777781</v>
      </c>
      <c r="E98" s="32">
        <f t="shared" si="73"/>
        <v>464592.59259259258</v>
      </c>
      <c r="F98" s="32">
        <f t="shared" si="73"/>
        <v>433619.75308641978</v>
      </c>
      <c r="G98" s="32">
        <f t="shared" si="73"/>
        <v>404711.76954732509</v>
      </c>
      <c r="H98" s="32">
        <f t="shared" ref="H98:K98" si="74">-H95</f>
        <v>377730.98491083673</v>
      </c>
      <c r="I98" s="32">
        <f t="shared" si="74"/>
        <v>352548.91925011424</v>
      </c>
      <c r="J98" s="32">
        <f t="shared" si="74"/>
        <v>329045.65796677332</v>
      </c>
      <c r="K98" s="32">
        <f t="shared" si="74"/>
        <v>307109.28076898842</v>
      </c>
      <c r="L98" s="32">
        <f t="shared" ref="L98" si="75">-L95</f>
        <v>286635.32871772256</v>
      </c>
      <c r="O98" s="1" t="s">
        <v>111</v>
      </c>
      <c r="P98" s="1">
        <f>P99*1.1</f>
        <v>407000.00000000006</v>
      </c>
      <c r="Q98" s="1">
        <f>Q99*0.75</f>
        <v>4134670.9515360869</v>
      </c>
    </row>
    <row r="99" spans="1:17" x14ac:dyDescent="0.25">
      <c r="A99" s="33" t="s">
        <v>66</v>
      </c>
      <c r="B99" s="38"/>
      <c r="C99" s="32">
        <f>C96+C97+C98</f>
        <v>573628.17292916658</v>
      </c>
      <c r="D99" s="32">
        <f t="shared" ref="D99:G99" si="76">D96+D97+D98</f>
        <v>569097.37168159708</v>
      </c>
      <c r="E99" s="32">
        <f t="shared" si="76"/>
        <v>564991.77367944538</v>
      </c>
      <c r="F99" s="32">
        <f t="shared" si="76"/>
        <v>561237.81821281882</v>
      </c>
      <c r="G99" s="32">
        <f t="shared" si="76"/>
        <v>557756.42418822984</v>
      </c>
      <c r="H99" s="32">
        <f t="shared" ref="H99:K99" si="77">H96+H97+H98</f>
        <v>554683.30254886439</v>
      </c>
      <c r="I99" s="32">
        <f t="shared" si="77"/>
        <v>551587.0465893615</v>
      </c>
      <c r="J99" s="32">
        <f t="shared" si="77"/>
        <v>548575.03442214162</v>
      </c>
      <c r="K99" s="32">
        <f t="shared" si="77"/>
        <v>545635.62383964472</v>
      </c>
      <c r="L99" s="32">
        <f t="shared" ref="L99" si="78">L96+L97+L98</f>
        <v>542586.61946939724</v>
      </c>
      <c r="O99" s="1" t="s">
        <v>112</v>
      </c>
      <c r="P99" s="1">
        <f>370000</f>
        <v>370000</v>
      </c>
      <c r="Q99" s="1">
        <f>L52-L53</f>
        <v>5512894.6020481158</v>
      </c>
    </row>
    <row r="100" spans="1:17" x14ac:dyDescent="0.25">
      <c r="A100" s="33"/>
      <c r="B100" s="38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O100" s="1" t="s">
        <v>113</v>
      </c>
      <c r="P100" s="1">
        <f>P98-P99</f>
        <v>37000.000000000058</v>
      </c>
      <c r="Q100" s="1">
        <f>Q98-Q99</f>
        <v>-1378223.650512029</v>
      </c>
    </row>
    <row r="101" spans="1:17" x14ac:dyDescent="0.25">
      <c r="A101" s="34" t="s">
        <v>76</v>
      </c>
      <c r="B101" s="39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7" x14ac:dyDescent="0.25">
      <c r="A102" s="33" t="s">
        <v>67</v>
      </c>
      <c r="B102" s="32">
        <f>-400000</f>
        <v>-400000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2">
        <v>1.7</v>
      </c>
    </row>
    <row r="103" spans="1:17" x14ac:dyDescent="0.25">
      <c r="A103" s="33" t="s">
        <v>68</v>
      </c>
      <c r="B103" s="32">
        <f>-Q4</f>
        <v>-8000000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2">
        <v>1.1000000000000001</v>
      </c>
    </row>
    <row r="104" spans="1:17" x14ac:dyDescent="0.25">
      <c r="A104" s="33" t="s">
        <v>70</v>
      </c>
      <c r="B104" s="38"/>
      <c r="C104" s="32"/>
      <c r="D104" s="32"/>
      <c r="E104" s="32"/>
      <c r="F104" s="38"/>
      <c r="G104" s="32"/>
      <c r="H104" s="32"/>
      <c r="I104" s="32"/>
      <c r="J104" s="32"/>
      <c r="K104" s="32"/>
      <c r="L104" s="32">
        <f>P98</f>
        <v>407000.00000000006</v>
      </c>
    </row>
    <row r="105" spans="1:17" x14ac:dyDescent="0.25">
      <c r="A105" s="33" t="s">
        <v>71</v>
      </c>
      <c r="B105" s="38"/>
      <c r="C105" s="32"/>
      <c r="D105" s="32"/>
      <c r="E105" s="32"/>
      <c r="F105" s="38"/>
      <c r="G105" s="32"/>
      <c r="H105" s="32"/>
      <c r="I105" s="32"/>
      <c r="J105" s="32"/>
      <c r="K105" s="32"/>
      <c r="L105" s="32"/>
      <c r="M105" s="2">
        <v>0.15</v>
      </c>
      <c r="N105" s="1" t="s">
        <v>72</v>
      </c>
    </row>
    <row r="106" spans="1:17" x14ac:dyDescent="0.25">
      <c r="A106" s="33" t="s">
        <v>73</v>
      </c>
      <c r="B106" s="38"/>
      <c r="C106" s="32"/>
      <c r="D106" s="32"/>
      <c r="E106" s="32"/>
      <c r="F106" s="38"/>
      <c r="G106" s="32"/>
      <c r="H106" s="32"/>
      <c r="I106" s="32"/>
      <c r="J106" s="32"/>
      <c r="K106" s="32"/>
      <c r="L106" s="32">
        <f>Q98</f>
        <v>4134670.9515360869</v>
      </c>
    </row>
    <row r="107" spans="1:17" x14ac:dyDescent="0.25">
      <c r="A107" s="33" t="s">
        <v>85</v>
      </c>
      <c r="B107" s="38"/>
      <c r="C107" s="32"/>
      <c r="D107" s="32"/>
      <c r="E107" s="32"/>
      <c r="F107" s="38"/>
      <c r="G107" s="32"/>
      <c r="H107" s="32"/>
      <c r="I107" s="32"/>
      <c r="J107" s="32"/>
      <c r="K107" s="32"/>
      <c r="L107" s="32"/>
    </row>
    <row r="108" spans="1:17" x14ac:dyDescent="0.25">
      <c r="A108" s="33" t="s">
        <v>109</v>
      </c>
      <c r="B108" s="32">
        <f>-529390</f>
        <v>-529390</v>
      </c>
      <c r="C108" s="32"/>
      <c r="D108" s="32"/>
      <c r="E108" s="32"/>
      <c r="F108" s="38"/>
      <c r="G108" s="32"/>
      <c r="H108" s="32"/>
      <c r="I108" s="32"/>
      <c r="J108" s="32"/>
      <c r="K108" s="32"/>
      <c r="L108" s="32"/>
    </row>
    <row r="109" spans="1:17" x14ac:dyDescent="0.25">
      <c r="A109" s="33" t="s">
        <v>110</v>
      </c>
      <c r="B109" s="32"/>
      <c r="C109" s="32"/>
      <c r="D109" s="32">
        <f>-2500000</f>
        <v>-2500000</v>
      </c>
      <c r="E109" s="32"/>
      <c r="F109" s="39"/>
      <c r="G109" s="32"/>
      <c r="H109" s="32"/>
      <c r="I109" s="32"/>
      <c r="J109" s="32"/>
      <c r="K109" s="32"/>
      <c r="L109" s="32"/>
    </row>
    <row r="110" spans="1:17" x14ac:dyDescent="0.25">
      <c r="A110" s="32" t="s">
        <v>77</v>
      </c>
      <c r="B110" s="38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7" x14ac:dyDescent="0.25">
      <c r="A111" s="33" t="s">
        <v>80</v>
      </c>
      <c r="B111" s="38"/>
      <c r="C111" s="32">
        <f>B48-C48</f>
        <v>-117275</v>
      </c>
      <c r="D111" s="32">
        <f t="shared" ref="D111:G111" si="79">C48-D48</f>
        <v>3910.3125</v>
      </c>
      <c r="E111" s="32">
        <f t="shared" si="79"/>
        <v>3812.46875</v>
      </c>
      <c r="F111" s="32">
        <f t="shared" si="79"/>
        <v>3714.6335937499971</v>
      </c>
      <c r="G111" s="32">
        <f t="shared" si="79"/>
        <v>3617.05078125</v>
      </c>
      <c r="H111" s="32">
        <f t="shared" ref="H111" si="80">G48-H48</f>
        <v>3519.9396660156344</v>
      </c>
      <c r="I111" s="32">
        <f t="shared" ref="I111" si="81">H48-I48</f>
        <v>3423.4970353515673</v>
      </c>
      <c r="J111" s="32">
        <f t="shared" ref="J111:L111" si="82">I48-J48</f>
        <v>3327.8988185888593</v>
      </c>
      <c r="K111" s="32">
        <f t="shared" si="82"/>
        <v>3233.3016809140681</v>
      </c>
      <c r="L111" s="32">
        <f t="shared" si="82"/>
        <v>3139.8445099602832</v>
      </c>
    </row>
    <row r="112" spans="1:17" x14ac:dyDescent="0.25">
      <c r="A112" s="33" t="s">
        <v>81</v>
      </c>
      <c r="B112" s="38"/>
      <c r="C112" s="32">
        <f>C60-B60</f>
        <v>15610.299657534248</v>
      </c>
      <c r="D112" s="32">
        <f t="shared" ref="D112:G112" si="83">D60-C60</f>
        <v>425.64159246575036</v>
      </c>
      <c r="E112" s="32">
        <f t="shared" si="83"/>
        <v>481.07823749999989</v>
      </c>
      <c r="F112" s="32">
        <f t="shared" si="83"/>
        <v>495.51058462500077</v>
      </c>
      <c r="G112" s="32">
        <f t="shared" si="83"/>
        <v>510.37590216375247</v>
      </c>
      <c r="H112" s="32">
        <f t="shared" ref="H112" si="84">H60-G60</f>
        <v>525.68717922866199</v>
      </c>
      <c r="I112" s="32">
        <f t="shared" ref="I112" si="85">I60-H60</f>
        <v>541.45779460552149</v>
      </c>
      <c r="J112" s="32">
        <f t="shared" ref="J112:L112" si="86">J60-I60</f>
        <v>557.70152844368931</v>
      </c>
      <c r="K112" s="32">
        <f t="shared" si="86"/>
        <v>574.43257429699588</v>
      </c>
      <c r="L112" s="32">
        <f t="shared" si="86"/>
        <v>1268.7939049388951</v>
      </c>
    </row>
    <row r="113" spans="1:17" x14ac:dyDescent="0.25">
      <c r="A113" s="33" t="s">
        <v>86</v>
      </c>
      <c r="B113" s="32">
        <f>-15610</f>
        <v>-15610</v>
      </c>
      <c r="C113" s="32">
        <f>B49-C49</f>
        <v>0</v>
      </c>
      <c r="D113" s="32">
        <f t="shared" ref="D113:G113" si="87">C49-D49</f>
        <v>331.56803989726359</v>
      </c>
      <c r="E113" s="32">
        <f t="shared" si="87"/>
        <v>324.1298497402895</v>
      </c>
      <c r="F113" s="32">
        <f t="shared" si="87"/>
        <v>316.82795207990785</v>
      </c>
      <c r="G113" s="32">
        <f t="shared" si="87"/>
        <v>308.80061058585125</v>
      </c>
      <c r="H113" s="32">
        <f t="shared" ref="H113" si="88">G49-H49</f>
        <v>302.54862886909541</v>
      </c>
      <c r="I113" s="32">
        <f t="shared" ref="I113" si="89">H49-I49</f>
        <v>295.62205342185189</v>
      </c>
      <c r="J113" s="32">
        <f t="shared" ref="J113:L113" si="90">I49-J49</f>
        <v>288.81219644932571</v>
      </c>
      <c r="K113" s="32">
        <f t="shared" si="90"/>
        <v>286.35620517530879</v>
      </c>
      <c r="L113" s="32">
        <f t="shared" si="90"/>
        <v>273.6919355976388</v>
      </c>
    </row>
    <row r="114" spans="1:17" x14ac:dyDescent="0.25">
      <c r="A114" s="33" t="s">
        <v>104</v>
      </c>
      <c r="B114" s="38"/>
      <c r="C114" s="32">
        <f>C97-B97</f>
        <v>-21697.221320833283</v>
      </c>
      <c r="D114" s="32">
        <f t="shared" ref="D114:G114" si="91">D97-C97</f>
        <v>-16705.636935069429</v>
      </c>
      <c r="E114" s="32">
        <f t="shared" si="91"/>
        <v>-15658.239252402629</v>
      </c>
      <c r="F114" s="32">
        <f t="shared" si="91"/>
        <v>-14656.322175140325</v>
      </c>
      <c r="G114" s="32">
        <f t="shared" si="91"/>
        <v>-13691.24050781074</v>
      </c>
      <c r="H114" s="32">
        <f t="shared" ref="H114" si="92">H97-G97</f>
        <v>-12873.356998450763</v>
      </c>
      <c r="I114" s="32">
        <f t="shared" ref="I114" si="93">I97-H97</f>
        <v>-11892.359069887505</v>
      </c>
      <c r="J114" s="32">
        <f t="shared" ref="J114:L114" si="94">J97-I97</f>
        <v>-11033.749524065177</v>
      </c>
      <c r="K114" s="32">
        <f t="shared" si="94"/>
        <v>-10229.135869770442</v>
      </c>
      <c r="L114" s="32">
        <f t="shared" si="94"/>
        <v>-9382.6641359329515</v>
      </c>
    </row>
    <row r="115" spans="1:17" x14ac:dyDescent="0.25">
      <c r="A115" s="32"/>
      <c r="B115" s="38"/>
      <c r="C115" s="32"/>
      <c r="D115" s="32"/>
      <c r="E115" s="32"/>
      <c r="F115" s="32"/>
      <c r="G115" s="68"/>
      <c r="H115" s="68"/>
      <c r="I115" s="68"/>
      <c r="J115" s="68"/>
      <c r="K115" s="68"/>
      <c r="L115" s="68"/>
    </row>
    <row r="116" spans="1:17" x14ac:dyDescent="0.25">
      <c r="A116" s="33"/>
      <c r="B116" s="38"/>
      <c r="C116" s="32"/>
      <c r="D116" s="32"/>
      <c r="E116" s="32"/>
      <c r="F116" s="32"/>
      <c r="G116" s="68"/>
      <c r="H116" s="68"/>
      <c r="I116" s="68"/>
      <c r="J116" s="68"/>
      <c r="K116" s="68"/>
      <c r="L116" s="68"/>
    </row>
    <row r="118" spans="1:17" x14ac:dyDescent="0.25">
      <c r="A118" s="31" t="s">
        <v>26</v>
      </c>
      <c r="B118" s="31">
        <f>SUM(B94:B116)</f>
        <v>-8945000</v>
      </c>
      <c r="C118" s="31">
        <f>SUM(C94:C116)</f>
        <v>1085886.4851117006</v>
      </c>
      <c r="D118" s="31">
        <f t="shared" ref="D118:L118" si="95">SUM(D94:D116)</f>
        <v>-1264120.91927979</v>
      </c>
      <c r="E118" s="31">
        <f t="shared" si="95"/>
        <v>1273403.2635388866</v>
      </c>
      <c r="F118" s="31">
        <f t="shared" si="95"/>
        <v>1308681.771190797</v>
      </c>
      <c r="G118" s="31">
        <f t="shared" si="95"/>
        <v>1341711.1499948096</v>
      </c>
      <c r="H118" s="31">
        <f t="shared" si="95"/>
        <v>1373075.7584011261</v>
      </c>
      <c r="I118" s="31">
        <f t="shared" si="95"/>
        <v>1401754.8145910562</v>
      </c>
      <c r="J118" s="31">
        <f t="shared" si="95"/>
        <v>1428028.2341027283</v>
      </c>
      <c r="K118" s="31">
        <f t="shared" si="95"/>
        <v>1452099.8069939921</v>
      </c>
      <c r="L118" s="31">
        <f t="shared" si="95"/>
        <v>6015915.0732304836</v>
      </c>
    </row>
    <row r="119" spans="1:17" x14ac:dyDescent="0.25">
      <c r="A119" s="1" t="s">
        <v>47</v>
      </c>
      <c r="B119" s="1">
        <f>NPV(C81,B118,C118,D118,E118,F118,G118,H118,I118,J118,K118,L118)</f>
        <v>-1185.8152169047007</v>
      </c>
    </row>
    <row r="120" spans="1:17" x14ac:dyDescent="0.25">
      <c r="A120" s="106" t="s">
        <v>103</v>
      </c>
      <c r="B120" s="107">
        <f>IRR(B118:L118)</f>
        <v>7.7068997130701478E-2</v>
      </c>
    </row>
    <row r="122" spans="1:17" x14ac:dyDescent="0.25">
      <c r="B122" s="1" t="s">
        <v>146</v>
      </c>
    </row>
    <row r="123" spans="1:17" x14ac:dyDescent="0.25">
      <c r="A123" s="35" t="s">
        <v>145</v>
      </c>
      <c r="B123" s="120">
        <v>0.7</v>
      </c>
      <c r="C123" s="37">
        <v>2012</v>
      </c>
      <c r="D123" s="37">
        <v>2013</v>
      </c>
      <c r="E123" s="37">
        <v>2014</v>
      </c>
      <c r="F123" s="37">
        <v>2015</v>
      </c>
      <c r="G123" s="66">
        <v>2016</v>
      </c>
      <c r="H123" s="37">
        <v>2017</v>
      </c>
      <c r="I123" s="37">
        <v>2018</v>
      </c>
      <c r="J123" s="37">
        <v>2019</v>
      </c>
      <c r="K123" s="37">
        <v>2020</v>
      </c>
      <c r="L123" s="37">
        <v>2021</v>
      </c>
    </row>
    <row r="124" spans="1:17" x14ac:dyDescent="0.25">
      <c r="A124" s="34" t="s">
        <v>75</v>
      </c>
      <c r="B124" s="38"/>
      <c r="C124" s="38"/>
      <c r="D124" s="38"/>
      <c r="E124" s="38"/>
      <c r="F124" s="38"/>
      <c r="G124" s="67"/>
      <c r="H124" s="67"/>
      <c r="I124" s="67"/>
      <c r="J124" s="67"/>
      <c r="K124" s="67"/>
      <c r="L124" s="67"/>
    </row>
    <row r="125" spans="1:17" x14ac:dyDescent="0.25">
      <c r="A125" s="33" t="s">
        <v>60</v>
      </c>
      <c r="B125" s="38"/>
      <c r="C125" s="32">
        <v>595325.3942499999</v>
      </c>
      <c r="D125" s="32">
        <v>607500.22993749985</v>
      </c>
      <c r="E125" s="32">
        <f>D125*(1+$M$126)</f>
        <v>662175.25063187489</v>
      </c>
      <c r="F125" s="32">
        <f t="shared" ref="F125:L125" si="96">E125*(1+$M$126)</f>
        <v>721771.02318874374</v>
      </c>
      <c r="G125" s="32">
        <f t="shared" si="96"/>
        <v>786730.41527573077</v>
      </c>
      <c r="H125" s="32">
        <f t="shared" si="96"/>
        <v>857536.15265054663</v>
      </c>
      <c r="I125" s="32">
        <f t="shared" si="96"/>
        <v>934714.40638909594</v>
      </c>
      <c r="J125" s="32">
        <f t="shared" si="96"/>
        <v>1018838.7029641146</v>
      </c>
      <c r="K125" s="32">
        <f t="shared" si="96"/>
        <v>1110534.1862308851</v>
      </c>
      <c r="L125" s="32">
        <f t="shared" si="96"/>
        <v>1210482.2629916649</v>
      </c>
      <c r="M125" s="1" t="s">
        <v>149</v>
      </c>
    </row>
    <row r="126" spans="1:17" x14ac:dyDescent="0.25">
      <c r="A126" s="33" t="s">
        <v>61</v>
      </c>
      <c r="B126" s="38"/>
      <c r="C126" s="32">
        <v>-533333.33333333337</v>
      </c>
      <c r="D126" s="32">
        <v>-497777.77777777781</v>
      </c>
      <c r="E126" s="32">
        <v>-464592.59259259258</v>
      </c>
      <c r="F126" s="32">
        <v>-433619.75308641978</v>
      </c>
      <c r="G126" s="32">
        <v>-404711.76954732509</v>
      </c>
      <c r="H126" s="32">
        <v>-377730.98491083673</v>
      </c>
      <c r="I126" s="32">
        <v>-352548.91925011424</v>
      </c>
      <c r="J126" s="32">
        <v>-329045.65796677332</v>
      </c>
      <c r="K126" s="32">
        <v>-307109.28076898842</v>
      </c>
      <c r="L126" s="32">
        <v>-286635.32871772256</v>
      </c>
      <c r="M126" s="2">
        <v>0.09</v>
      </c>
    </row>
    <row r="127" spans="1:17" x14ac:dyDescent="0.25">
      <c r="A127" s="33" t="s">
        <v>5</v>
      </c>
      <c r="B127" s="38"/>
      <c r="C127" s="32">
        <f>SUM(C125:C126)</f>
        <v>61992.060916666524</v>
      </c>
      <c r="D127" s="32">
        <f t="shared" ref="D127:L127" si="97">SUM(D125:D126)</f>
        <v>109722.45215972204</v>
      </c>
      <c r="E127" s="32">
        <f t="shared" si="97"/>
        <v>197582.65803928231</v>
      </c>
      <c r="F127" s="32">
        <f t="shared" si="97"/>
        <v>288151.27010232396</v>
      </c>
      <c r="G127" s="32">
        <f t="shared" si="97"/>
        <v>382018.64572840568</v>
      </c>
      <c r="H127" s="32">
        <f t="shared" si="97"/>
        <v>479805.1677397099</v>
      </c>
      <c r="I127" s="32">
        <f t="shared" si="97"/>
        <v>582165.4871389817</v>
      </c>
      <c r="J127" s="32">
        <f t="shared" si="97"/>
        <v>689793.04499734123</v>
      </c>
      <c r="K127" s="32">
        <f t="shared" si="97"/>
        <v>803424.90546189668</v>
      </c>
      <c r="L127" s="32">
        <f t="shared" si="97"/>
        <v>923846.93427394237</v>
      </c>
    </row>
    <row r="128" spans="1:17" x14ac:dyDescent="0.25">
      <c r="A128" s="33" t="s">
        <v>64</v>
      </c>
      <c r="B128" s="38"/>
      <c r="C128" s="32">
        <f>-C127*$M$128</f>
        <v>-21697.221320833283</v>
      </c>
      <c r="D128" s="32">
        <f t="shared" ref="D128:L128" si="98">-D127*$M$128</f>
        <v>-38402.858255902713</v>
      </c>
      <c r="E128" s="32">
        <f t="shared" si="98"/>
        <v>-69153.930313748802</v>
      </c>
      <c r="F128" s="32">
        <f t="shared" si="98"/>
        <v>-100852.94453581338</v>
      </c>
      <c r="G128" s="32">
        <f t="shared" si="98"/>
        <v>-133706.52600494199</v>
      </c>
      <c r="H128" s="32">
        <f t="shared" si="98"/>
        <v>-167931.80870889846</v>
      </c>
      <c r="I128" s="32">
        <f t="shared" si="98"/>
        <v>-203757.92049864359</v>
      </c>
      <c r="J128" s="32">
        <f t="shared" si="98"/>
        <v>-241427.56574906941</v>
      </c>
      <c r="K128" s="32">
        <f t="shared" si="98"/>
        <v>-281198.71691166383</v>
      </c>
      <c r="L128" s="32">
        <f t="shared" si="98"/>
        <v>-323346.4269958798</v>
      </c>
      <c r="M128" s="2">
        <v>0.35</v>
      </c>
      <c r="P128" s="1" t="s">
        <v>69</v>
      </c>
      <c r="Q128" s="1" t="s">
        <v>74</v>
      </c>
    </row>
    <row r="129" spans="1:17" x14ac:dyDescent="0.25">
      <c r="A129" s="33" t="s">
        <v>65</v>
      </c>
      <c r="B129" s="38"/>
      <c r="C129" s="32">
        <f>-C126</f>
        <v>533333.33333333337</v>
      </c>
      <c r="D129" s="32">
        <f t="shared" ref="D129:K129" si="99">-D126</f>
        <v>497777.77777777781</v>
      </c>
      <c r="E129" s="32">
        <f t="shared" si="99"/>
        <v>464592.59259259258</v>
      </c>
      <c r="F129" s="32">
        <f t="shared" si="99"/>
        <v>433619.75308641978</v>
      </c>
      <c r="G129" s="32">
        <f t="shared" si="99"/>
        <v>404711.76954732509</v>
      </c>
      <c r="H129" s="32">
        <f t="shared" si="99"/>
        <v>377730.98491083673</v>
      </c>
      <c r="I129" s="32">
        <f t="shared" si="99"/>
        <v>352548.91925011424</v>
      </c>
      <c r="J129" s="32">
        <f t="shared" si="99"/>
        <v>329045.65796677332</v>
      </c>
      <c r="K129" s="32">
        <f t="shared" si="99"/>
        <v>307109.28076898842</v>
      </c>
      <c r="L129" s="32">
        <f>-L126</f>
        <v>286635.32871772256</v>
      </c>
      <c r="O129" s="1" t="s">
        <v>111</v>
      </c>
      <c r="P129" s="1">
        <f>P130*M134</f>
        <v>666000</v>
      </c>
      <c r="Q129" s="122">
        <f>Q130*M133</f>
        <v>7718052.4428673619</v>
      </c>
    </row>
    <row r="130" spans="1:17" x14ac:dyDescent="0.25">
      <c r="A130" s="33" t="s">
        <v>66</v>
      </c>
      <c r="B130" s="38"/>
      <c r="C130" s="32">
        <f>SUM(C127:C129)</f>
        <v>573628.17292916658</v>
      </c>
      <c r="D130" s="32">
        <f t="shared" ref="D130:L130" si="100">SUM(D127:D129)</f>
        <v>569097.37168159708</v>
      </c>
      <c r="E130" s="32">
        <f t="shared" si="100"/>
        <v>593021.32031812612</v>
      </c>
      <c r="F130" s="32">
        <f t="shared" si="100"/>
        <v>620918.07865293033</v>
      </c>
      <c r="G130" s="32">
        <f t="shared" si="100"/>
        <v>653023.88927078876</v>
      </c>
      <c r="H130" s="32">
        <f t="shared" si="100"/>
        <v>689604.34394164826</v>
      </c>
      <c r="I130" s="32">
        <f t="shared" si="100"/>
        <v>730956.48589045228</v>
      </c>
      <c r="J130" s="32">
        <f t="shared" si="100"/>
        <v>777411.13721504505</v>
      </c>
      <c r="K130" s="32">
        <f t="shared" si="100"/>
        <v>829335.46931922133</v>
      </c>
      <c r="L130" s="32">
        <f t="shared" si="100"/>
        <v>887135.83599578519</v>
      </c>
      <c r="O130" s="1" t="s">
        <v>112</v>
      </c>
      <c r="P130" s="1">
        <v>370000</v>
      </c>
      <c r="Q130" s="1">
        <v>5512894.6020481158</v>
      </c>
    </row>
    <row r="131" spans="1:17" x14ac:dyDescent="0.25">
      <c r="A131" s="33"/>
      <c r="B131" s="38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O131" s="1" t="s">
        <v>113</v>
      </c>
      <c r="P131" s="1">
        <f>P129-P130</f>
        <v>296000</v>
      </c>
      <c r="Q131" s="1">
        <f>Q129-Q130</f>
        <v>2205157.8408192461</v>
      </c>
    </row>
    <row r="132" spans="1:17" x14ac:dyDescent="0.25">
      <c r="A132" s="34" t="s">
        <v>76</v>
      </c>
      <c r="B132" s="39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7" x14ac:dyDescent="0.25">
      <c r="A133" s="33" t="s">
        <v>67</v>
      </c>
      <c r="B133" s="32">
        <v>-400000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2">
        <v>1.4</v>
      </c>
    </row>
    <row r="134" spans="1:17" x14ac:dyDescent="0.25">
      <c r="A134" s="33" t="s">
        <v>68</v>
      </c>
      <c r="B134" s="32">
        <v>-8000000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2">
        <v>1.8</v>
      </c>
    </row>
    <row r="135" spans="1:17" x14ac:dyDescent="0.25">
      <c r="A135" s="33" t="s">
        <v>70</v>
      </c>
      <c r="B135" s="38"/>
      <c r="C135" s="32"/>
      <c r="D135" s="32"/>
      <c r="E135" s="32"/>
      <c r="F135" s="38"/>
      <c r="G135" s="32"/>
      <c r="H135" s="32"/>
      <c r="I135" s="32"/>
      <c r="J135" s="32"/>
      <c r="K135" s="32"/>
      <c r="L135" s="32">
        <f>P129</f>
        <v>666000</v>
      </c>
    </row>
    <row r="136" spans="1:17" x14ac:dyDescent="0.25">
      <c r="A136" s="33" t="s">
        <v>71</v>
      </c>
      <c r="B136" s="38"/>
      <c r="C136" s="32"/>
      <c r="D136" s="32"/>
      <c r="E136" s="32"/>
      <c r="F136" s="38"/>
      <c r="G136" s="32"/>
      <c r="H136" s="32"/>
      <c r="I136" s="32"/>
      <c r="J136" s="32"/>
      <c r="K136" s="32"/>
      <c r="L136" s="32"/>
      <c r="M136" s="2">
        <v>0.15</v>
      </c>
      <c r="N136" s="1" t="s">
        <v>72</v>
      </c>
    </row>
    <row r="137" spans="1:17" x14ac:dyDescent="0.25">
      <c r="A137" s="33" t="s">
        <v>73</v>
      </c>
      <c r="B137" s="38"/>
      <c r="C137" s="32"/>
      <c r="D137" s="32"/>
      <c r="E137" s="32"/>
      <c r="F137" s="38"/>
      <c r="G137" s="32"/>
      <c r="H137" s="32"/>
      <c r="I137" s="32"/>
      <c r="J137" s="32"/>
      <c r="K137" s="32"/>
      <c r="L137" s="32">
        <f>Q129</f>
        <v>7718052.4428673619</v>
      </c>
    </row>
    <row r="138" spans="1:17" x14ac:dyDescent="0.25">
      <c r="A138" s="33" t="s">
        <v>85</v>
      </c>
      <c r="B138" s="38"/>
      <c r="C138" s="32"/>
      <c r="D138" s="32"/>
      <c r="E138" s="32"/>
      <c r="F138" s="38"/>
      <c r="G138" s="32"/>
      <c r="H138" s="32"/>
      <c r="I138" s="32"/>
      <c r="J138" s="32"/>
      <c r="K138" s="32"/>
      <c r="L138" s="32">
        <f>-(P131+Q131)*M136</f>
        <v>-375173.67612288689</v>
      </c>
    </row>
    <row r="139" spans="1:17" x14ac:dyDescent="0.25">
      <c r="A139" s="33" t="s">
        <v>109</v>
      </c>
      <c r="B139" s="32">
        <v>-529390</v>
      </c>
      <c r="C139" s="32"/>
      <c r="D139" s="32"/>
      <c r="E139" s="32"/>
      <c r="F139" s="38"/>
      <c r="G139" s="32"/>
      <c r="H139" s="32"/>
      <c r="I139" s="32"/>
      <c r="J139" s="32"/>
      <c r="K139" s="32"/>
      <c r="L139" s="32"/>
    </row>
    <row r="140" spans="1:17" x14ac:dyDescent="0.25">
      <c r="A140" s="33" t="s">
        <v>110</v>
      </c>
      <c r="B140" s="32"/>
      <c r="C140" s="32"/>
      <c r="D140" s="32">
        <v>-2500000</v>
      </c>
      <c r="E140" s="32"/>
      <c r="F140" s="39"/>
      <c r="G140" s="32"/>
      <c r="H140" s="32"/>
      <c r="I140" s="32"/>
      <c r="J140" s="32"/>
      <c r="K140" s="32"/>
      <c r="L140" s="32"/>
    </row>
    <row r="141" spans="1:17" x14ac:dyDescent="0.25">
      <c r="A141" s="32" t="s">
        <v>77</v>
      </c>
      <c r="B141" s="38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7" x14ac:dyDescent="0.25">
      <c r="A142" s="33" t="s">
        <v>80</v>
      </c>
      <c r="B142" s="38"/>
      <c r="C142" s="32">
        <v>-117275</v>
      </c>
      <c r="D142" s="32">
        <v>3910.3125</v>
      </c>
      <c r="E142" s="32">
        <v>3812.46875</v>
      </c>
      <c r="F142" s="32">
        <v>3714.6335937499971</v>
      </c>
      <c r="G142" s="32">
        <v>3617.05078125</v>
      </c>
      <c r="H142" s="32">
        <v>3519.9396660156344</v>
      </c>
      <c r="I142" s="32">
        <v>3423.4970353515673</v>
      </c>
      <c r="J142" s="32">
        <v>3327.8988185888593</v>
      </c>
      <c r="K142" s="32">
        <v>3233.3016809140681</v>
      </c>
      <c r="L142" s="32">
        <v>3139.8445099602832</v>
      </c>
    </row>
    <row r="143" spans="1:17" x14ac:dyDescent="0.25">
      <c r="A143" s="33" t="s">
        <v>81</v>
      </c>
      <c r="B143" s="38"/>
      <c r="C143" s="32">
        <v>15610.299657534248</v>
      </c>
      <c r="D143" s="32">
        <v>425.64159246575036</v>
      </c>
      <c r="E143" s="32">
        <v>481.07823749999989</v>
      </c>
      <c r="F143" s="32">
        <v>495.51058462500077</v>
      </c>
      <c r="G143" s="32">
        <v>510.37590216375247</v>
      </c>
      <c r="H143" s="32">
        <v>525.68717922866199</v>
      </c>
      <c r="I143" s="32">
        <v>541.45779460552149</v>
      </c>
      <c r="J143" s="32">
        <v>557.70152844368931</v>
      </c>
      <c r="K143" s="32">
        <v>574.43257429699588</v>
      </c>
      <c r="L143" s="32">
        <v>1268.7939049388951</v>
      </c>
    </row>
    <row r="144" spans="1:17" x14ac:dyDescent="0.25">
      <c r="A144" s="33" t="s">
        <v>86</v>
      </c>
      <c r="B144" s="32">
        <v>-15610</v>
      </c>
      <c r="C144" s="32">
        <v>0</v>
      </c>
      <c r="D144" s="32">
        <v>331.56803989726359</v>
      </c>
      <c r="E144" s="32">
        <v>324.1298497402895</v>
      </c>
      <c r="F144" s="32">
        <v>316.82795207990785</v>
      </c>
      <c r="G144" s="32">
        <v>308.80061058585125</v>
      </c>
      <c r="H144" s="32">
        <v>302.54862886909541</v>
      </c>
      <c r="I144" s="32">
        <v>295.62205342185189</v>
      </c>
      <c r="J144" s="32">
        <v>288.81219644932571</v>
      </c>
      <c r="K144" s="32">
        <v>286.35620517530879</v>
      </c>
      <c r="L144" s="32">
        <v>273.6919355976388</v>
      </c>
    </row>
    <row r="145" spans="1:17" x14ac:dyDescent="0.25">
      <c r="A145" s="33" t="s">
        <v>104</v>
      </c>
      <c r="B145" s="38"/>
      <c r="C145" s="32">
        <f>C128-B128</f>
        <v>-21697.221320833283</v>
      </c>
      <c r="D145" s="32">
        <f t="shared" ref="D145:L145" si="101">D128-C128</f>
        <v>-16705.636935069429</v>
      </c>
      <c r="E145" s="32">
        <f t="shared" si="101"/>
        <v>-30751.07205784609</v>
      </c>
      <c r="F145" s="32">
        <f t="shared" si="101"/>
        <v>-31699.014222064579</v>
      </c>
      <c r="G145" s="32">
        <f t="shared" si="101"/>
        <v>-32853.581469128607</v>
      </c>
      <c r="H145" s="32">
        <f t="shared" si="101"/>
        <v>-34225.282703956473</v>
      </c>
      <c r="I145" s="32">
        <f t="shared" si="101"/>
        <v>-35826.111789745133</v>
      </c>
      <c r="J145" s="32">
        <f t="shared" si="101"/>
        <v>-37669.64525042582</v>
      </c>
      <c r="K145" s="32">
        <f t="shared" si="101"/>
        <v>-39771.151162594411</v>
      </c>
      <c r="L145" s="32">
        <f t="shared" si="101"/>
        <v>-42147.710084215971</v>
      </c>
    </row>
    <row r="146" spans="1:17" x14ac:dyDescent="0.25">
      <c r="A146" s="32"/>
      <c r="B146" s="38"/>
      <c r="C146" s="32"/>
      <c r="D146" s="32"/>
      <c r="E146" s="32"/>
      <c r="F146" s="32"/>
      <c r="G146" s="68"/>
      <c r="H146" s="68"/>
      <c r="I146" s="68"/>
      <c r="J146" s="68"/>
      <c r="K146" s="68"/>
      <c r="L146" s="68"/>
    </row>
    <row r="147" spans="1:17" x14ac:dyDescent="0.25">
      <c r="A147" s="33"/>
      <c r="B147" s="38"/>
      <c r="C147" s="32"/>
      <c r="D147" s="32"/>
      <c r="E147" s="32"/>
      <c r="F147" s="32"/>
      <c r="G147" s="68"/>
      <c r="H147" s="68"/>
      <c r="I147" s="68"/>
      <c r="J147" s="68"/>
      <c r="K147" s="68"/>
      <c r="L147" s="68"/>
    </row>
    <row r="149" spans="1:17" x14ac:dyDescent="0.25">
      <c r="A149" s="31" t="s">
        <v>26</v>
      </c>
      <c r="B149" s="31">
        <f>SUM(B130:B145)</f>
        <v>-8945000</v>
      </c>
      <c r="C149" s="31">
        <f t="shared" ref="C149:L149" si="102">SUM(C130:C145)</f>
        <v>450266.2512658675</v>
      </c>
      <c r="D149" s="31">
        <f t="shared" si="102"/>
        <v>-1942940.7431211092</v>
      </c>
      <c r="E149" s="31">
        <f t="shared" si="102"/>
        <v>566887.92509752035</v>
      </c>
      <c r="F149" s="31">
        <f t="shared" si="102"/>
        <v>593746.03656132054</v>
      </c>
      <c r="G149" s="31">
        <f t="shared" si="102"/>
        <v>624606.53509565978</v>
      </c>
      <c r="H149" s="31">
        <f t="shared" si="102"/>
        <v>659727.23671180522</v>
      </c>
      <c r="I149" s="31">
        <f t="shared" si="102"/>
        <v>699390.95098408603</v>
      </c>
      <c r="J149" s="31">
        <f t="shared" si="102"/>
        <v>743915.90450810117</v>
      </c>
      <c r="K149" s="31">
        <f t="shared" si="102"/>
        <v>793658.40861701325</v>
      </c>
      <c r="L149" s="31">
        <f t="shared" si="102"/>
        <v>8858549.2230065409</v>
      </c>
    </row>
    <row r="150" spans="1:17" x14ac:dyDescent="0.25">
      <c r="A150" s="1" t="s">
        <v>47</v>
      </c>
      <c r="B150" s="122">
        <f>NPV(C81, C149:L149)+B149</f>
        <v>-3004774.1468425784</v>
      </c>
    </row>
    <row r="151" spans="1:17" x14ac:dyDescent="0.25">
      <c r="A151" s="106" t="s">
        <v>103</v>
      </c>
      <c r="B151" s="107">
        <f>IRR(B149:L149)</f>
        <v>3.1852384475024698E-2</v>
      </c>
    </row>
    <row r="153" spans="1:17" x14ac:dyDescent="0.25">
      <c r="B153" s="1" t="s">
        <v>148</v>
      </c>
    </row>
    <row r="154" spans="1:17" x14ac:dyDescent="0.25">
      <c r="A154" s="35" t="s">
        <v>147</v>
      </c>
      <c r="B154" s="121">
        <v>0.3</v>
      </c>
      <c r="C154" s="37">
        <v>2012</v>
      </c>
      <c r="D154" s="37">
        <v>2013</v>
      </c>
      <c r="E154" s="37">
        <v>2014</v>
      </c>
      <c r="F154" s="37">
        <v>2015</v>
      </c>
      <c r="G154" s="66">
        <v>2016</v>
      </c>
      <c r="H154" s="37">
        <v>2017</v>
      </c>
      <c r="I154" s="37">
        <v>2018</v>
      </c>
      <c r="J154" s="37">
        <v>2019</v>
      </c>
      <c r="K154" s="37">
        <v>2020</v>
      </c>
      <c r="L154" s="37">
        <v>2021</v>
      </c>
    </row>
    <row r="155" spans="1:17" x14ac:dyDescent="0.25">
      <c r="A155" s="34" t="s">
        <v>75</v>
      </c>
      <c r="B155" s="38"/>
      <c r="C155" s="38"/>
      <c r="D155" s="38"/>
      <c r="E155" s="38"/>
      <c r="F155" s="38"/>
      <c r="G155" s="67"/>
      <c r="H155" s="67"/>
      <c r="I155" s="67"/>
      <c r="J155" s="67"/>
      <c r="K155" s="67"/>
      <c r="L155" s="67"/>
      <c r="M155" s="1" t="s">
        <v>150</v>
      </c>
    </row>
    <row r="156" spans="1:17" x14ac:dyDescent="0.25">
      <c r="A156" s="33" t="s">
        <v>60</v>
      </c>
      <c r="B156" s="38"/>
      <c r="C156" s="32">
        <v>595325.39425000001</v>
      </c>
      <c r="D156" s="32">
        <f>C156*(1+M156)</f>
        <v>583418.88636500004</v>
      </c>
      <c r="E156" s="32"/>
      <c r="F156" s="32"/>
      <c r="G156" s="32"/>
      <c r="H156" s="32"/>
      <c r="I156" s="32"/>
      <c r="J156" s="32"/>
      <c r="K156" s="32"/>
      <c r="L156" s="32"/>
      <c r="M156" s="2">
        <v>-0.02</v>
      </c>
    </row>
    <row r="157" spans="1:17" x14ac:dyDescent="0.25">
      <c r="A157" s="33" t="s">
        <v>61</v>
      </c>
      <c r="B157" s="38"/>
      <c r="C157" s="32">
        <v>-533333.33333333337</v>
      </c>
      <c r="D157" s="32">
        <v>-497777.77777777781</v>
      </c>
      <c r="E157" s="32"/>
      <c r="F157" s="32"/>
      <c r="G157" s="32"/>
      <c r="H157" s="32"/>
      <c r="I157" s="32"/>
      <c r="J157" s="32"/>
      <c r="K157" s="32"/>
      <c r="L157" s="32"/>
    </row>
    <row r="158" spans="1:17" x14ac:dyDescent="0.25">
      <c r="A158" s="33" t="s">
        <v>5</v>
      </c>
      <c r="B158" s="38"/>
      <c r="C158" s="32">
        <f>SUM(C156:C157)</f>
        <v>61992.06091666664</v>
      </c>
      <c r="D158" s="32">
        <f>SUM(D156:D157)</f>
        <v>85641.108587222232</v>
      </c>
      <c r="E158" s="32"/>
      <c r="F158" s="32"/>
      <c r="G158" s="32"/>
      <c r="H158" s="32"/>
      <c r="I158" s="32"/>
      <c r="J158" s="32"/>
      <c r="K158" s="32"/>
      <c r="L158" s="32"/>
    </row>
    <row r="159" spans="1:17" x14ac:dyDescent="0.25">
      <c r="A159" s="33" t="s">
        <v>64</v>
      </c>
      <c r="B159" s="38"/>
      <c r="C159" s="32">
        <f>-C158*$M$159</f>
        <v>-21697.221320833323</v>
      </c>
      <c r="D159" s="32">
        <f>-D158*$M$159</f>
        <v>-29974.38800552778</v>
      </c>
      <c r="E159" s="32"/>
      <c r="F159" s="32"/>
      <c r="G159" s="32"/>
      <c r="H159" s="32"/>
      <c r="I159" s="32"/>
      <c r="J159" s="32"/>
      <c r="K159" s="32"/>
      <c r="L159" s="32"/>
      <c r="M159" s="2">
        <v>0.35</v>
      </c>
      <c r="P159" s="1" t="s">
        <v>69</v>
      </c>
      <c r="Q159" s="1" t="s">
        <v>74</v>
      </c>
    </row>
    <row r="160" spans="1:17" x14ac:dyDescent="0.25">
      <c r="A160" s="33" t="s">
        <v>65</v>
      </c>
      <c r="B160" s="38"/>
      <c r="C160" s="32">
        <f>-C157</f>
        <v>533333.33333333337</v>
      </c>
      <c r="D160" s="32">
        <f>-D157</f>
        <v>497777.77777777781</v>
      </c>
      <c r="E160" s="32"/>
      <c r="F160" s="32"/>
      <c r="G160" s="32"/>
      <c r="H160" s="32"/>
      <c r="I160" s="32"/>
      <c r="J160" s="32"/>
      <c r="K160" s="32"/>
      <c r="L160" s="32"/>
      <c r="O160" s="1" t="s">
        <v>111</v>
      </c>
      <c r="P160" s="1">
        <f>P161*M165</f>
        <v>351500</v>
      </c>
      <c r="Q160" s="122">
        <f>Q161*M164</f>
        <v>6272000</v>
      </c>
    </row>
    <row r="161" spans="1:17" x14ac:dyDescent="0.25">
      <c r="A161" s="33" t="s">
        <v>66</v>
      </c>
      <c r="B161" s="38"/>
      <c r="C161" s="32">
        <f>SUM(C158:C160)</f>
        <v>573628.1729291667</v>
      </c>
      <c r="D161" s="32">
        <f>SUM(D158:D160)</f>
        <v>553444.49835947226</v>
      </c>
      <c r="E161" s="32"/>
      <c r="F161" s="32"/>
      <c r="G161" s="32"/>
      <c r="H161" s="32"/>
      <c r="I161" s="32"/>
      <c r="J161" s="32"/>
      <c r="K161" s="32"/>
      <c r="L161" s="32"/>
      <c r="O161" s="1" t="s">
        <v>112</v>
      </c>
      <c r="P161" s="1">
        <v>370000</v>
      </c>
      <c r="Q161" s="1">
        <f>-B165+C157+D157</f>
        <v>6968888.888888889</v>
      </c>
    </row>
    <row r="162" spans="1:17" x14ac:dyDescent="0.25">
      <c r="A162" s="33"/>
      <c r="B162" s="38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O162" s="1" t="s">
        <v>113</v>
      </c>
      <c r="P162" s="1">
        <f>P160-P161</f>
        <v>-18500</v>
      </c>
      <c r="Q162" s="1">
        <f>Q160-Q161</f>
        <v>-696888.88888888899</v>
      </c>
    </row>
    <row r="163" spans="1:17" x14ac:dyDescent="0.25">
      <c r="A163" s="34" t="s">
        <v>76</v>
      </c>
      <c r="B163" s="39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7" x14ac:dyDescent="0.25">
      <c r="A164" s="33" t="s">
        <v>67</v>
      </c>
      <c r="B164" s="32">
        <v>-400000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2">
        <v>0.9</v>
      </c>
    </row>
    <row r="165" spans="1:17" x14ac:dyDescent="0.25">
      <c r="A165" s="33" t="s">
        <v>68</v>
      </c>
      <c r="B165" s="32">
        <v>-8000000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2">
        <v>0.95</v>
      </c>
    </row>
    <row r="166" spans="1:17" x14ac:dyDescent="0.25">
      <c r="A166" s="33" t="s">
        <v>70</v>
      </c>
      <c r="B166" s="38"/>
      <c r="C166" s="32"/>
      <c r="D166" s="32">
        <f>P160</f>
        <v>351500</v>
      </c>
      <c r="E166" s="32"/>
      <c r="F166" s="38"/>
      <c r="G166" s="32"/>
      <c r="H166" s="32"/>
      <c r="I166" s="32"/>
      <c r="J166" s="32"/>
      <c r="K166" s="32"/>
      <c r="L166" s="32"/>
    </row>
    <row r="167" spans="1:17" x14ac:dyDescent="0.25">
      <c r="A167" s="33" t="s">
        <v>71</v>
      </c>
      <c r="B167" s="38"/>
      <c r="C167" s="32"/>
      <c r="D167" s="32"/>
      <c r="E167" s="32"/>
      <c r="F167" s="38"/>
      <c r="G167" s="32"/>
      <c r="H167" s="32"/>
      <c r="I167" s="32"/>
      <c r="J167" s="32"/>
      <c r="K167" s="32"/>
      <c r="L167" s="32"/>
      <c r="M167" s="2">
        <v>0.15</v>
      </c>
      <c r="N167" s="1" t="s">
        <v>72</v>
      </c>
    </row>
    <row r="168" spans="1:17" x14ac:dyDescent="0.25">
      <c r="A168" s="33" t="s">
        <v>73</v>
      </c>
      <c r="B168" s="38"/>
      <c r="C168" s="32"/>
      <c r="D168" s="32">
        <f>Q160</f>
        <v>6272000</v>
      </c>
      <c r="E168" s="32"/>
      <c r="F168" s="38"/>
      <c r="G168" s="32"/>
      <c r="H168" s="32"/>
      <c r="I168" s="32"/>
      <c r="J168" s="32"/>
      <c r="K168" s="32"/>
      <c r="L168" s="32"/>
    </row>
    <row r="169" spans="1:17" x14ac:dyDescent="0.25">
      <c r="A169" s="33" t="s">
        <v>85</v>
      </c>
      <c r="B169" s="38"/>
      <c r="C169" s="32"/>
      <c r="D169" s="32"/>
      <c r="E169" s="32"/>
      <c r="F169" s="38"/>
      <c r="G169" s="32"/>
      <c r="H169" s="32"/>
      <c r="I169" s="32"/>
      <c r="J169" s="32"/>
      <c r="K169" s="32"/>
      <c r="L169" s="32"/>
    </row>
    <row r="170" spans="1:17" x14ac:dyDescent="0.25">
      <c r="A170" s="33" t="s">
        <v>109</v>
      </c>
      <c r="B170" s="32">
        <v>-529390</v>
      </c>
      <c r="C170" s="32"/>
      <c r="D170" s="32"/>
      <c r="E170" s="32"/>
      <c r="F170" s="38"/>
      <c r="G170" s="32"/>
      <c r="H170" s="32"/>
      <c r="I170" s="32"/>
      <c r="J170" s="32"/>
      <c r="K170" s="32"/>
      <c r="L170" s="32"/>
    </row>
    <row r="171" spans="1:17" x14ac:dyDescent="0.25">
      <c r="A171" s="33" t="s">
        <v>110</v>
      </c>
      <c r="B171" s="32"/>
      <c r="C171" s="32"/>
      <c r="D171" s="32"/>
      <c r="E171" s="32"/>
      <c r="F171" s="39"/>
      <c r="G171" s="32"/>
      <c r="H171" s="32"/>
      <c r="I171" s="32"/>
      <c r="J171" s="32"/>
      <c r="K171" s="32"/>
      <c r="L171" s="32"/>
    </row>
    <row r="172" spans="1:17" x14ac:dyDescent="0.25">
      <c r="A172" s="32" t="s">
        <v>77</v>
      </c>
      <c r="B172" s="38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7" x14ac:dyDescent="0.25">
      <c r="A173" s="33" t="s">
        <v>80</v>
      </c>
      <c r="B173" s="38"/>
      <c r="C173" s="32">
        <v>-117275</v>
      </c>
      <c r="D173" s="32">
        <v>3910.3125</v>
      </c>
      <c r="E173" s="32"/>
      <c r="F173" s="32"/>
      <c r="G173" s="32"/>
      <c r="H173" s="32"/>
      <c r="I173" s="32"/>
      <c r="J173" s="32"/>
      <c r="K173" s="32"/>
      <c r="L173" s="32"/>
    </row>
    <row r="174" spans="1:17" x14ac:dyDescent="0.25">
      <c r="A174" s="33" t="s">
        <v>81</v>
      </c>
      <c r="B174" s="38"/>
      <c r="C174" s="32">
        <v>15610.299657534248</v>
      </c>
      <c r="D174" s="32">
        <v>425.64159246575036</v>
      </c>
      <c r="E174" s="32"/>
      <c r="F174" s="32"/>
      <c r="G174" s="32"/>
      <c r="H174" s="32"/>
      <c r="I174" s="32"/>
      <c r="J174" s="32"/>
      <c r="K174" s="32"/>
      <c r="L174" s="32"/>
    </row>
    <row r="175" spans="1:17" x14ac:dyDescent="0.25">
      <c r="A175" s="33" t="s">
        <v>86</v>
      </c>
      <c r="B175" s="32">
        <v>-15610</v>
      </c>
      <c r="C175" s="32">
        <v>0</v>
      </c>
      <c r="D175" s="32">
        <v>331.56803989726359</v>
      </c>
      <c r="E175" s="32"/>
      <c r="F175" s="32"/>
      <c r="G175" s="32"/>
      <c r="H175" s="32"/>
      <c r="I175" s="32"/>
      <c r="J175" s="32"/>
      <c r="K175" s="32"/>
      <c r="L175" s="32"/>
    </row>
    <row r="176" spans="1:17" x14ac:dyDescent="0.25">
      <c r="A176" s="33" t="s">
        <v>104</v>
      </c>
      <c r="B176" s="38"/>
      <c r="C176" s="32">
        <v>-21697.221320833283</v>
      </c>
      <c r="D176" s="32">
        <v>-16705.636935069429</v>
      </c>
      <c r="E176" s="32"/>
      <c r="F176" s="32"/>
      <c r="G176" s="32"/>
      <c r="H176" s="32"/>
      <c r="I176" s="32"/>
      <c r="J176" s="32"/>
      <c r="K176" s="32"/>
      <c r="L176" s="32"/>
    </row>
    <row r="177" spans="1:12" x14ac:dyDescent="0.25">
      <c r="A177" s="32"/>
      <c r="B177" s="38"/>
      <c r="C177" s="32"/>
      <c r="D177" s="32"/>
      <c r="E177" s="32"/>
      <c r="F177" s="32"/>
      <c r="G177" s="68"/>
      <c r="H177" s="68"/>
      <c r="I177" s="68"/>
      <c r="J177" s="68"/>
      <c r="K177" s="68"/>
      <c r="L177" s="68"/>
    </row>
    <row r="178" spans="1:12" x14ac:dyDescent="0.25">
      <c r="A178" s="33"/>
      <c r="B178" s="38"/>
      <c r="C178" s="32"/>
      <c r="D178" s="32"/>
      <c r="E178" s="32"/>
      <c r="F178" s="32"/>
      <c r="G178" s="68"/>
      <c r="H178" s="68"/>
      <c r="I178" s="68"/>
      <c r="J178" s="68"/>
      <c r="K178" s="68"/>
      <c r="L178" s="68"/>
    </row>
    <row r="180" spans="1:12" x14ac:dyDescent="0.25">
      <c r="A180" s="31" t="s">
        <v>26</v>
      </c>
      <c r="B180" s="31">
        <f>SUM(B161:B178)</f>
        <v>-8945000</v>
      </c>
      <c r="C180" s="31">
        <f t="shared" ref="C180:L180" si="103">SUM(C161:C178)</f>
        <v>450266.25126586761</v>
      </c>
      <c r="D180" s="31">
        <f t="shared" si="103"/>
        <v>7164906.3835567655</v>
      </c>
      <c r="E180" s="31">
        <f t="shared" si="103"/>
        <v>0</v>
      </c>
      <c r="F180" s="31">
        <f t="shared" si="103"/>
        <v>0</v>
      </c>
      <c r="G180" s="31">
        <f t="shared" si="103"/>
        <v>0</v>
      </c>
      <c r="H180" s="31">
        <f t="shared" si="103"/>
        <v>0</v>
      </c>
      <c r="I180" s="31">
        <f t="shared" si="103"/>
        <v>0</v>
      </c>
      <c r="J180" s="31">
        <f t="shared" si="103"/>
        <v>0</v>
      </c>
      <c r="K180" s="31">
        <f t="shared" si="103"/>
        <v>0</v>
      </c>
      <c r="L180" s="31">
        <f t="shared" si="103"/>
        <v>0</v>
      </c>
    </row>
    <row r="181" spans="1:12" x14ac:dyDescent="0.25">
      <c r="A181" s="1" t="s">
        <v>47</v>
      </c>
      <c r="B181" s="122">
        <f>NPV(C81,C180:D180)+B180</f>
        <v>-2350980.4095955081</v>
      </c>
    </row>
    <row r="182" spans="1:12" x14ac:dyDescent="0.25">
      <c r="A182" s="106" t="s">
        <v>103</v>
      </c>
      <c r="B182" s="107">
        <f>IRR(B180:D180)</f>
        <v>-7.9493954649692E-2</v>
      </c>
    </row>
    <row r="185" spans="1:12" x14ac:dyDescent="0.25">
      <c r="A185" s="123" t="s">
        <v>151</v>
      </c>
      <c r="B185" s="1">
        <f>B150*B123+B154*B181</f>
        <v>-2808636.0256684572</v>
      </c>
    </row>
    <row r="187" spans="1:12" x14ac:dyDescent="0.25">
      <c r="A187" s="123" t="s">
        <v>152</v>
      </c>
      <c r="B187" s="1" t="s">
        <v>153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868"/>
  <sheetViews>
    <sheetView workbookViewId="0">
      <selection activeCell="H5" sqref="H5"/>
    </sheetView>
  </sheetViews>
  <sheetFormatPr defaultRowHeight="15" x14ac:dyDescent="0.25"/>
  <cols>
    <col min="2" max="2" width="8.28515625" customWidth="1"/>
    <col min="3" max="3" width="14.28515625" customWidth="1"/>
    <col min="4" max="4" width="17.28515625" customWidth="1"/>
    <col min="5" max="5" width="11.7109375" customWidth="1"/>
    <col min="6" max="6" width="11.140625" customWidth="1"/>
    <col min="7" max="7" width="13.140625" customWidth="1"/>
    <col min="8" max="8" width="14.85546875" customWidth="1"/>
    <col min="9" max="9" width="14.7109375" customWidth="1"/>
  </cols>
  <sheetData>
    <row r="2" spans="2:9" thickBot="1" x14ac:dyDescent="0.35"/>
    <row r="3" spans="2:9" ht="21.6" thickBot="1" x14ac:dyDescent="0.45">
      <c r="B3" s="125" t="s">
        <v>29</v>
      </c>
      <c r="C3" s="126"/>
      <c r="D3" s="126"/>
      <c r="E3" s="126"/>
      <c r="F3" s="126"/>
      <c r="G3" s="126"/>
      <c r="H3" s="126"/>
      <c r="I3" s="127"/>
    </row>
    <row r="4" spans="2:9" ht="14.45" x14ac:dyDescent="0.3">
      <c r="B4" s="4"/>
      <c r="C4" s="4"/>
      <c r="D4" s="4"/>
      <c r="E4" s="4"/>
      <c r="F4" s="4"/>
      <c r="G4" s="4"/>
      <c r="H4" s="4"/>
      <c r="I4" s="4"/>
    </row>
    <row r="5" spans="2:9" ht="14.45" x14ac:dyDescent="0.3">
      <c r="B5" s="4"/>
      <c r="C5" s="5" t="s">
        <v>30</v>
      </c>
      <c r="D5" s="6">
        <v>5031666</v>
      </c>
      <c r="E5" s="4"/>
      <c r="F5" s="4"/>
      <c r="G5" s="5" t="s">
        <v>31</v>
      </c>
      <c r="H5" s="7">
        <f>5%/12</f>
        <v>4.1666666666666666E-3</v>
      </c>
      <c r="I5" s="4"/>
    </row>
    <row r="6" spans="2:9" ht="14.45" x14ac:dyDescent="0.3">
      <c r="B6" s="4"/>
      <c r="C6" s="5" t="s">
        <v>32</v>
      </c>
      <c r="D6" s="8">
        <f>12*30</f>
        <v>360</v>
      </c>
      <c r="E6" s="4"/>
      <c r="F6" s="4"/>
      <c r="G6" s="5" t="s">
        <v>33</v>
      </c>
      <c r="H6" s="8">
        <f>PMT(H5,D6,-D5,0)</f>
        <v>27011.071085749976</v>
      </c>
      <c r="I6" s="4"/>
    </row>
    <row r="7" spans="2:9" ht="14.45" x14ac:dyDescent="0.3">
      <c r="B7" s="4"/>
      <c r="C7" s="4"/>
      <c r="D7" s="4"/>
      <c r="E7" s="4"/>
      <c r="F7" s="4"/>
      <c r="G7" s="4"/>
      <c r="H7" s="4"/>
      <c r="I7" s="4"/>
    </row>
    <row r="8" spans="2:9" ht="43.15" x14ac:dyDescent="0.3">
      <c r="B8" s="9" t="s">
        <v>34</v>
      </c>
      <c r="C8" s="9" t="s">
        <v>35</v>
      </c>
      <c r="D8" s="9" t="s">
        <v>36</v>
      </c>
      <c r="E8" s="9" t="s">
        <v>37</v>
      </c>
      <c r="F8" s="9" t="s">
        <v>38</v>
      </c>
      <c r="G8" s="9" t="s">
        <v>39</v>
      </c>
      <c r="H8" s="9" t="s">
        <v>40</v>
      </c>
      <c r="I8" s="9" t="s">
        <v>41</v>
      </c>
    </row>
    <row r="9" spans="2:9" ht="14.45" x14ac:dyDescent="0.3">
      <c r="B9" s="10">
        <v>0</v>
      </c>
      <c r="C9" s="11"/>
      <c r="D9" s="11"/>
      <c r="E9" s="11"/>
      <c r="F9" s="11"/>
      <c r="G9" s="11">
        <f>D5</f>
        <v>5031666</v>
      </c>
      <c r="H9" s="11"/>
      <c r="I9" s="11"/>
    </row>
    <row r="10" spans="2:9" ht="14.45" x14ac:dyDescent="0.3">
      <c r="B10" s="10">
        <v>1</v>
      </c>
      <c r="C10" s="11">
        <f>$H$6</f>
        <v>27011.071085749976</v>
      </c>
      <c r="D10" s="11">
        <f>C10-E10</f>
        <v>6045.7960857499747</v>
      </c>
      <c r="E10" s="11">
        <f>G9*$H$5</f>
        <v>20965.275000000001</v>
      </c>
      <c r="F10" s="11"/>
      <c r="G10" s="11">
        <f>G9-D10-F10</f>
        <v>5025620.2039142502</v>
      </c>
      <c r="H10" s="11">
        <f>H9+D10+F10</f>
        <v>6045.7960857499747</v>
      </c>
      <c r="I10" s="11">
        <f>I9+E10</f>
        <v>20965.275000000001</v>
      </c>
    </row>
    <row r="11" spans="2:9" ht="14.45" x14ac:dyDescent="0.3">
      <c r="B11" s="10">
        <f>IF(OR(G10&lt;0.01,G10="",G10=0,),"",B10+1)</f>
        <v>2</v>
      </c>
      <c r="C11" s="11">
        <f>IF(B11="","",IF($H$6&gt;((G10*$H$5)+G10),((G10*$H$5)+G10),$H$6))</f>
        <v>27011.071085749976</v>
      </c>
      <c r="D11" s="11">
        <f>IF(B11="","",(C11-E11))</f>
        <v>6070.9869027739333</v>
      </c>
      <c r="E11" s="11">
        <f>IF(B11="","",(G10*$H$5))</f>
        <v>20940.084182976043</v>
      </c>
      <c r="F11" s="11"/>
      <c r="G11" s="11">
        <f>IF(OR(B11="",0),"",(G10-D11-F11))</f>
        <v>5019549.2170114759</v>
      </c>
      <c r="H11" s="11">
        <f>IF(B11="","",(H10+D11+F11))</f>
        <v>12116.782988523908</v>
      </c>
      <c r="I11" s="11">
        <f>IF(B11="","",(I10+E11))</f>
        <v>41905.359182976041</v>
      </c>
    </row>
    <row r="12" spans="2:9" ht="14.45" x14ac:dyDescent="0.3">
      <c r="B12" s="10">
        <f t="shared" ref="B12:B85" si="0">IF(OR(G11&lt;0.01,G11="",G11=0,),"",B11+1)</f>
        <v>3</v>
      </c>
      <c r="C12" s="11">
        <f t="shared" ref="C12:C85" si="1">IF(B12="","",IF($H$6&gt;((G11*$H$5)+G11),((G11*$H$5)+G11),$H$6))</f>
        <v>27011.071085749976</v>
      </c>
      <c r="D12" s="11">
        <f t="shared" ref="D12:D85" si="2">IF(B12="","",(C12-E12))</f>
        <v>6096.2826815354929</v>
      </c>
      <c r="E12" s="11">
        <f t="shared" ref="E12:E85" si="3">IF(B12="","",(G11*$H$5))</f>
        <v>20914.788404214483</v>
      </c>
      <c r="F12" s="11"/>
      <c r="G12" s="11">
        <f t="shared" ref="G12:G85" si="4">IF(OR(B12="",0),"",(G11-D12-F12))</f>
        <v>5013452.93432994</v>
      </c>
      <c r="H12" s="11">
        <f t="shared" ref="H12:H85" si="5">IF(B12="","",(H11+D12+F12))</f>
        <v>18213.065670059401</v>
      </c>
      <c r="I12" s="11">
        <f t="shared" ref="I12:I85" si="6">IF(B12="","",(I11+E12))</f>
        <v>62820.147587190528</v>
      </c>
    </row>
    <row r="13" spans="2:9" ht="14.45" x14ac:dyDescent="0.3">
      <c r="B13" s="10">
        <f t="shared" si="0"/>
        <v>4</v>
      </c>
      <c r="C13" s="11">
        <f t="shared" si="1"/>
        <v>27011.071085749976</v>
      </c>
      <c r="D13" s="11">
        <f t="shared" si="2"/>
        <v>6121.6838593752254</v>
      </c>
      <c r="E13" s="11">
        <f t="shared" si="3"/>
        <v>20889.387226374751</v>
      </c>
      <c r="F13" s="11"/>
      <c r="G13" s="11">
        <f t="shared" si="4"/>
        <v>5007331.2504705647</v>
      </c>
      <c r="H13" s="11">
        <f t="shared" si="5"/>
        <v>24334.749529434626</v>
      </c>
      <c r="I13" s="11">
        <f t="shared" si="6"/>
        <v>83709.534813565275</v>
      </c>
    </row>
    <row r="14" spans="2:9" ht="14.45" x14ac:dyDescent="0.3">
      <c r="B14" s="10">
        <f t="shared" si="0"/>
        <v>5</v>
      </c>
      <c r="C14" s="11">
        <f t="shared" si="1"/>
        <v>27011.071085749976</v>
      </c>
      <c r="D14" s="11">
        <f t="shared" si="2"/>
        <v>6147.1908754559554</v>
      </c>
      <c r="E14" s="11">
        <f t="shared" si="3"/>
        <v>20863.880210294021</v>
      </c>
      <c r="F14" s="11"/>
      <c r="G14" s="11">
        <f t="shared" si="4"/>
        <v>5001184.059595109</v>
      </c>
      <c r="H14" s="11">
        <f t="shared" si="5"/>
        <v>30481.940404890582</v>
      </c>
      <c r="I14" s="11">
        <f t="shared" si="6"/>
        <v>104573.4150238593</v>
      </c>
    </row>
    <row r="15" spans="2:9" x14ac:dyDescent="0.25">
      <c r="B15" s="10">
        <f t="shared" si="0"/>
        <v>6</v>
      </c>
      <c r="C15" s="12">
        <f t="shared" si="1"/>
        <v>27011.071085749976</v>
      </c>
      <c r="D15" s="12">
        <f t="shared" si="2"/>
        <v>6172.804170770356</v>
      </c>
      <c r="E15" s="12">
        <f t="shared" si="3"/>
        <v>20838.26691497962</v>
      </c>
      <c r="F15" s="12"/>
      <c r="G15" s="12">
        <f t="shared" si="4"/>
        <v>4995011.2554243384</v>
      </c>
      <c r="H15" s="12">
        <f t="shared" si="5"/>
        <v>36654.744575660938</v>
      </c>
      <c r="I15" s="12">
        <f t="shared" si="6"/>
        <v>125411.68193883891</v>
      </c>
    </row>
    <row r="16" spans="2:9" x14ac:dyDescent="0.25">
      <c r="B16" s="10">
        <f t="shared" si="0"/>
        <v>7</v>
      </c>
      <c r="C16" s="12">
        <f t="shared" si="1"/>
        <v>27011.071085749976</v>
      </c>
      <c r="D16" s="12">
        <f t="shared" si="2"/>
        <v>6198.5241881485672</v>
      </c>
      <c r="E16" s="12">
        <f t="shared" si="3"/>
        <v>20812.546897601409</v>
      </c>
      <c r="F16" s="12"/>
      <c r="G16" s="12">
        <f t="shared" si="4"/>
        <v>4988812.7312361896</v>
      </c>
      <c r="H16" s="12">
        <f t="shared" si="5"/>
        <v>42853.268763809509</v>
      </c>
      <c r="I16" s="12">
        <f t="shared" si="6"/>
        <v>146224.22883644031</v>
      </c>
    </row>
    <row r="17" spans="2:9" x14ac:dyDescent="0.25">
      <c r="B17" s="10">
        <f t="shared" si="0"/>
        <v>8</v>
      </c>
      <c r="C17" s="12">
        <f t="shared" si="1"/>
        <v>27011.071085749976</v>
      </c>
      <c r="D17" s="12">
        <f t="shared" si="2"/>
        <v>6224.3513722658536</v>
      </c>
      <c r="E17" s="12">
        <f t="shared" si="3"/>
        <v>20786.719713484123</v>
      </c>
      <c r="F17" s="12"/>
      <c r="G17" s="12">
        <f t="shared" si="4"/>
        <v>4982588.3798639234</v>
      </c>
      <c r="H17" s="12">
        <f t="shared" si="5"/>
        <v>49077.620136075362</v>
      </c>
      <c r="I17" s="12">
        <f t="shared" si="6"/>
        <v>167010.94854992442</v>
      </c>
    </row>
    <row r="18" spans="2:9" x14ac:dyDescent="0.25">
      <c r="B18" s="10">
        <f t="shared" si="0"/>
        <v>9</v>
      </c>
      <c r="C18" s="12">
        <f t="shared" si="1"/>
        <v>27011.071085749976</v>
      </c>
      <c r="D18" s="12">
        <f t="shared" si="2"/>
        <v>6250.2861696502951</v>
      </c>
      <c r="E18" s="12">
        <f t="shared" si="3"/>
        <v>20760.784916099681</v>
      </c>
      <c r="F18" s="12"/>
      <c r="G18" s="12">
        <f t="shared" si="4"/>
        <v>4976338.0936942734</v>
      </c>
      <c r="H18" s="12">
        <f t="shared" si="5"/>
        <v>55327.906305725657</v>
      </c>
      <c r="I18" s="12">
        <f t="shared" si="6"/>
        <v>187771.7334660241</v>
      </c>
    </row>
    <row r="19" spans="2:9" x14ac:dyDescent="0.25">
      <c r="B19" s="10">
        <f t="shared" si="0"/>
        <v>10</v>
      </c>
      <c r="C19" s="12">
        <f t="shared" si="1"/>
        <v>27011.071085749976</v>
      </c>
      <c r="D19" s="12">
        <f t="shared" si="2"/>
        <v>6276.329028690503</v>
      </c>
      <c r="E19" s="12">
        <f t="shared" si="3"/>
        <v>20734.742057059473</v>
      </c>
      <c r="F19" s="12"/>
      <c r="G19" s="12">
        <f t="shared" si="4"/>
        <v>4970061.7646655831</v>
      </c>
      <c r="H19" s="12">
        <f t="shared" si="5"/>
        <v>61604.23533441616</v>
      </c>
      <c r="I19" s="12">
        <f t="shared" si="6"/>
        <v>208506.47552308359</v>
      </c>
    </row>
    <row r="20" spans="2:9" x14ac:dyDescent="0.25">
      <c r="B20" s="10">
        <f t="shared" si="0"/>
        <v>11</v>
      </c>
      <c r="C20" s="12">
        <f t="shared" si="1"/>
        <v>27011.071085749976</v>
      </c>
      <c r="D20" s="12">
        <f t="shared" si="2"/>
        <v>6302.4803996433802</v>
      </c>
      <c r="E20" s="12">
        <f t="shared" si="3"/>
        <v>20708.590686106596</v>
      </c>
      <c r="F20" s="12"/>
      <c r="G20" s="12">
        <f t="shared" si="4"/>
        <v>4963759.2842659401</v>
      </c>
      <c r="H20" s="12">
        <f t="shared" si="5"/>
        <v>67906.715734059544</v>
      </c>
      <c r="I20" s="12">
        <f t="shared" si="6"/>
        <v>229215.06620919018</v>
      </c>
    </row>
    <row r="21" spans="2:9" x14ac:dyDescent="0.25">
      <c r="B21" s="10">
        <f t="shared" si="0"/>
        <v>12</v>
      </c>
      <c r="C21" s="12">
        <f t="shared" si="1"/>
        <v>27011.071085749976</v>
      </c>
      <c r="D21" s="12">
        <f t="shared" si="2"/>
        <v>6328.7407346418913</v>
      </c>
      <c r="E21" s="12">
        <f t="shared" si="3"/>
        <v>20682.330351108085</v>
      </c>
      <c r="F21" s="12"/>
      <c r="G21" s="62">
        <f t="shared" si="4"/>
        <v>4957430.5435312986</v>
      </c>
      <c r="H21" s="63">
        <f t="shared" si="5"/>
        <v>74235.456468701435</v>
      </c>
      <c r="I21" s="12">
        <f t="shared" si="6"/>
        <v>249897.39656029825</v>
      </c>
    </row>
    <row r="22" spans="2:9" ht="15.75" thickBot="1" x14ac:dyDescent="0.3">
      <c r="B22" s="10"/>
      <c r="C22" s="64" t="s">
        <v>105</v>
      </c>
      <c r="D22" s="64"/>
      <c r="E22" s="64">
        <f>SUM(E10:E21)</f>
        <v>249897.39656029825</v>
      </c>
      <c r="F22" s="64"/>
      <c r="G22" s="64"/>
      <c r="H22" s="64"/>
      <c r="I22" s="65"/>
    </row>
    <row r="23" spans="2:9" ht="15.75" thickTop="1" x14ac:dyDescent="0.25">
      <c r="B23" s="10"/>
      <c r="C23" s="12"/>
      <c r="D23" s="12"/>
      <c r="E23" s="12"/>
      <c r="F23" s="12"/>
      <c r="G23" s="12"/>
      <c r="H23" s="12"/>
      <c r="I23" s="12"/>
    </row>
    <row r="24" spans="2:9" x14ac:dyDescent="0.25">
      <c r="B24" s="10">
        <f>IF(OR(G21&lt;0.01,G21="",G21=0,),"",B21+1)</f>
        <v>13</v>
      </c>
      <c r="C24" s="12">
        <f>IF(B24="","",IF($H$6&gt;((G21*$H$5)+G21),((G21*$H$5)+G21),$H$6))</f>
        <v>27011.071085749976</v>
      </c>
      <c r="D24" s="12">
        <f t="shared" si="2"/>
        <v>6355.1104877028993</v>
      </c>
      <c r="E24" s="12">
        <f>IF(B24="","",(G21*$H$5))</f>
        <v>20655.960598047077</v>
      </c>
      <c r="F24" s="12"/>
      <c r="G24" s="12">
        <f>IF(OR(B24="",0),"",(G21-D24-F24))</f>
        <v>4951075.4330435954</v>
      </c>
      <c r="H24" s="12">
        <f>IF(B24="","",(H21+D24+F24))</f>
        <v>80590.566956404335</v>
      </c>
      <c r="I24" s="12">
        <f>IF(B24="","",(I21+E24))</f>
        <v>270553.35715834534</v>
      </c>
    </row>
    <row r="25" spans="2:9" x14ac:dyDescent="0.25">
      <c r="B25" s="10">
        <f t="shared" si="0"/>
        <v>14</v>
      </c>
      <c r="C25" s="12">
        <f t="shared" si="1"/>
        <v>27011.071085749976</v>
      </c>
      <c r="D25" s="12">
        <f t="shared" si="2"/>
        <v>6381.5901147349941</v>
      </c>
      <c r="E25" s="12">
        <f t="shared" si="3"/>
        <v>20629.480971014982</v>
      </c>
      <c r="F25" s="12"/>
      <c r="G25" s="12">
        <f t="shared" si="4"/>
        <v>4944693.8429288603</v>
      </c>
      <c r="H25" s="12">
        <f t="shared" si="5"/>
        <v>86972.157071139329</v>
      </c>
      <c r="I25" s="12">
        <f t="shared" si="6"/>
        <v>291182.83812936035</v>
      </c>
    </row>
    <row r="26" spans="2:9" x14ac:dyDescent="0.25">
      <c r="B26" s="10">
        <f t="shared" si="0"/>
        <v>15</v>
      </c>
      <c r="C26" s="12">
        <f t="shared" si="1"/>
        <v>27011.071085749976</v>
      </c>
      <c r="D26" s="12">
        <f t="shared" si="2"/>
        <v>6408.1800735463912</v>
      </c>
      <c r="E26" s="12">
        <f t="shared" si="3"/>
        <v>20602.891012203585</v>
      </c>
      <c r="F26" s="12"/>
      <c r="G26" s="12">
        <f t="shared" si="4"/>
        <v>4938285.6628553141</v>
      </c>
      <c r="H26" s="12">
        <f t="shared" si="5"/>
        <v>93380.33714468572</v>
      </c>
      <c r="I26" s="12">
        <f t="shared" si="6"/>
        <v>311785.72914156393</v>
      </c>
    </row>
    <row r="27" spans="2:9" x14ac:dyDescent="0.25">
      <c r="B27" s="10">
        <f t="shared" si="0"/>
        <v>16</v>
      </c>
      <c r="C27" s="12">
        <f t="shared" si="1"/>
        <v>27011.071085749976</v>
      </c>
      <c r="D27" s="12">
        <f t="shared" si="2"/>
        <v>6434.8808238528327</v>
      </c>
      <c r="E27" s="12">
        <f t="shared" si="3"/>
        <v>20576.190261897144</v>
      </c>
      <c r="F27" s="12"/>
      <c r="G27" s="12">
        <f t="shared" si="4"/>
        <v>4931850.7820314616</v>
      </c>
      <c r="H27" s="12">
        <f t="shared" si="5"/>
        <v>99815.217968538549</v>
      </c>
      <c r="I27" s="12">
        <f t="shared" si="6"/>
        <v>332361.9194034611</v>
      </c>
    </row>
    <row r="28" spans="2:9" x14ac:dyDescent="0.25">
      <c r="B28" s="10">
        <f t="shared" si="0"/>
        <v>17</v>
      </c>
      <c r="C28" s="12">
        <f t="shared" si="1"/>
        <v>27011.071085749976</v>
      </c>
      <c r="D28" s="12">
        <f t="shared" si="2"/>
        <v>6461.6928272855548</v>
      </c>
      <c r="E28" s="12">
        <f t="shared" si="3"/>
        <v>20549.378258464421</v>
      </c>
      <c r="F28" s="12"/>
      <c r="G28" s="12">
        <f t="shared" si="4"/>
        <v>4925389.0892041763</v>
      </c>
      <c r="H28" s="12">
        <f t="shared" si="5"/>
        <v>106276.91079582411</v>
      </c>
      <c r="I28" s="12">
        <f t="shared" si="6"/>
        <v>352911.29766192555</v>
      </c>
    </row>
    <row r="29" spans="2:9" x14ac:dyDescent="0.25">
      <c r="B29" s="10">
        <f t="shared" si="0"/>
        <v>18</v>
      </c>
      <c r="C29" s="12">
        <f t="shared" si="1"/>
        <v>27011.071085749976</v>
      </c>
      <c r="D29" s="12">
        <f t="shared" si="2"/>
        <v>6488.6165473992405</v>
      </c>
      <c r="E29" s="12">
        <f t="shared" si="3"/>
        <v>20522.454538350736</v>
      </c>
      <c r="F29" s="12"/>
      <c r="G29" s="12">
        <f t="shared" si="4"/>
        <v>4918900.4726567771</v>
      </c>
      <c r="H29" s="12">
        <f t="shared" si="5"/>
        <v>112765.52734322335</v>
      </c>
      <c r="I29" s="12">
        <f t="shared" si="6"/>
        <v>373433.7522002763</v>
      </c>
    </row>
    <row r="30" spans="2:9" x14ac:dyDescent="0.25">
      <c r="B30" s="10">
        <f t="shared" si="0"/>
        <v>19</v>
      </c>
      <c r="C30" s="12">
        <f t="shared" si="1"/>
        <v>27011.071085749976</v>
      </c>
      <c r="D30" s="12">
        <f t="shared" si="2"/>
        <v>6515.6524496800703</v>
      </c>
      <c r="E30" s="12">
        <f t="shared" si="3"/>
        <v>20495.418636069906</v>
      </c>
      <c r="F30" s="12"/>
      <c r="G30" s="12">
        <f t="shared" si="4"/>
        <v>4912384.8202070966</v>
      </c>
      <c r="H30" s="12">
        <f t="shared" si="5"/>
        <v>119281.17979290342</v>
      </c>
      <c r="I30" s="12">
        <f t="shared" si="6"/>
        <v>393929.17083634622</v>
      </c>
    </row>
    <row r="31" spans="2:9" x14ac:dyDescent="0.25">
      <c r="B31" s="10">
        <f t="shared" si="0"/>
        <v>20</v>
      </c>
      <c r="C31" s="12">
        <f t="shared" si="1"/>
        <v>27011.071085749976</v>
      </c>
      <c r="D31" s="12">
        <f t="shared" si="2"/>
        <v>6542.8010015537402</v>
      </c>
      <c r="E31" s="12">
        <f t="shared" si="3"/>
        <v>20468.270084196236</v>
      </c>
      <c r="F31" s="12"/>
      <c r="G31" s="12">
        <f t="shared" si="4"/>
        <v>4905842.0192055432</v>
      </c>
      <c r="H31" s="12">
        <f t="shared" si="5"/>
        <v>125823.98079445717</v>
      </c>
      <c r="I31" s="12">
        <f t="shared" si="6"/>
        <v>414397.44092054246</v>
      </c>
    </row>
    <row r="32" spans="2:9" x14ac:dyDescent="0.25">
      <c r="B32" s="10">
        <f t="shared" si="0"/>
        <v>21</v>
      </c>
      <c r="C32" s="12">
        <f t="shared" si="1"/>
        <v>27011.071085749976</v>
      </c>
      <c r="D32" s="12">
        <f t="shared" si="2"/>
        <v>6570.0626723935457</v>
      </c>
      <c r="E32" s="12">
        <f t="shared" si="3"/>
        <v>20441.008413356431</v>
      </c>
      <c r="F32" s="12"/>
      <c r="G32" s="12">
        <f t="shared" si="4"/>
        <v>4899271.9565331498</v>
      </c>
      <c r="H32" s="12">
        <f t="shared" si="5"/>
        <v>132394.04346685071</v>
      </c>
      <c r="I32" s="12">
        <f t="shared" si="6"/>
        <v>434838.4493338989</v>
      </c>
    </row>
    <row r="33" spans="2:9" x14ac:dyDescent="0.25">
      <c r="B33" s="10">
        <f t="shared" si="0"/>
        <v>22</v>
      </c>
      <c r="C33" s="12">
        <f t="shared" si="1"/>
        <v>27011.071085749976</v>
      </c>
      <c r="D33" s="12">
        <f t="shared" si="2"/>
        <v>6597.4379335285194</v>
      </c>
      <c r="E33" s="12">
        <f t="shared" si="3"/>
        <v>20413.633152221457</v>
      </c>
      <c r="F33" s="12"/>
      <c r="G33" s="12">
        <f t="shared" si="4"/>
        <v>4892674.518599621</v>
      </c>
      <c r="H33" s="12">
        <f t="shared" si="5"/>
        <v>138991.48140037921</v>
      </c>
      <c r="I33" s="12">
        <f t="shared" si="6"/>
        <v>455252.08248612034</v>
      </c>
    </row>
    <row r="34" spans="2:9" x14ac:dyDescent="0.25">
      <c r="B34" s="10">
        <f t="shared" si="0"/>
        <v>23</v>
      </c>
      <c r="C34" s="12">
        <f t="shared" si="1"/>
        <v>27011.071085749976</v>
      </c>
      <c r="D34" s="12">
        <f t="shared" si="2"/>
        <v>6624.927258251555</v>
      </c>
      <c r="E34" s="12">
        <f t="shared" si="3"/>
        <v>20386.143827498421</v>
      </c>
      <c r="F34" s="12"/>
      <c r="G34" s="12">
        <f t="shared" si="4"/>
        <v>4886049.5913413698</v>
      </c>
      <c r="H34" s="12">
        <f t="shared" si="5"/>
        <v>145616.40865863077</v>
      </c>
      <c r="I34" s="12">
        <f t="shared" si="6"/>
        <v>475638.22631361877</v>
      </c>
    </row>
    <row r="35" spans="2:9" x14ac:dyDescent="0.25">
      <c r="B35" s="10">
        <f t="shared" si="0"/>
        <v>24</v>
      </c>
      <c r="C35" s="12">
        <f t="shared" si="1"/>
        <v>27011.071085749976</v>
      </c>
      <c r="D35" s="12">
        <f t="shared" si="2"/>
        <v>6652.5311218276038</v>
      </c>
      <c r="E35" s="12">
        <f t="shared" si="3"/>
        <v>20358.539963922372</v>
      </c>
      <c r="F35" s="12"/>
      <c r="G35" s="62">
        <f t="shared" si="4"/>
        <v>4879397.0602195421</v>
      </c>
      <c r="H35" s="12">
        <f t="shared" si="5"/>
        <v>152268.93978045837</v>
      </c>
      <c r="I35" s="12">
        <f t="shared" si="6"/>
        <v>495996.76627754112</v>
      </c>
    </row>
    <row r="36" spans="2:9" ht="15.75" thickBot="1" x14ac:dyDescent="0.3">
      <c r="B36" s="10"/>
      <c r="C36" s="64" t="s">
        <v>105</v>
      </c>
      <c r="D36" s="65"/>
      <c r="E36" s="64">
        <f>SUM(E24:E35)</f>
        <v>246099.36971724278</v>
      </c>
      <c r="F36" s="65"/>
      <c r="G36" s="65"/>
      <c r="H36" s="65"/>
      <c r="I36" s="65"/>
    </row>
    <row r="37" spans="2:9" ht="15.75" thickTop="1" x14ac:dyDescent="0.25">
      <c r="B37" s="10"/>
      <c r="C37" s="12"/>
      <c r="D37" s="12"/>
      <c r="E37" s="12"/>
      <c r="F37" s="12"/>
      <c r="G37" s="12"/>
      <c r="H37" s="12"/>
      <c r="I37" s="12"/>
    </row>
    <row r="38" spans="2:9" x14ac:dyDescent="0.25">
      <c r="B38" s="10">
        <f>IF(OR(G35&lt;0.01,G35="",G35=0,),"",B35+1)</f>
        <v>25</v>
      </c>
      <c r="C38" s="12">
        <f>IF(B38="","",IF($H$6&gt;((G35*$H$5)+G35),((G35*$H$5)+G35),$H$6))</f>
        <v>27011.071085749976</v>
      </c>
      <c r="D38" s="12">
        <f t="shared" si="2"/>
        <v>6680.250001501885</v>
      </c>
      <c r="E38" s="12">
        <f>IF(B38="","",(G35*$H$5))</f>
        <v>20330.821084248091</v>
      </c>
      <c r="F38" s="12"/>
      <c r="G38" s="12">
        <f>IF(OR(B38="",0),"",(G35-D38-F38))</f>
        <v>4872716.8102180399</v>
      </c>
      <c r="H38" s="12">
        <f>IF(B38="","",(H35+D38+F38))</f>
        <v>158949.18978196025</v>
      </c>
      <c r="I38" s="12">
        <f>IF(B38="","",(I35+E38))</f>
        <v>516327.58736178919</v>
      </c>
    </row>
    <row r="39" spans="2:9" x14ac:dyDescent="0.25">
      <c r="B39" s="10">
        <f t="shared" si="0"/>
        <v>26</v>
      </c>
      <c r="C39" s="12">
        <f t="shared" si="1"/>
        <v>27011.071085749976</v>
      </c>
      <c r="D39" s="12">
        <f t="shared" si="2"/>
        <v>6708.0843765081445</v>
      </c>
      <c r="E39" s="12">
        <f t="shared" si="3"/>
        <v>20302.986709241832</v>
      </c>
      <c r="F39" s="12"/>
      <c r="G39" s="12">
        <f t="shared" si="4"/>
        <v>4866008.7258415315</v>
      </c>
      <c r="H39" s="12">
        <f t="shared" si="5"/>
        <v>165657.27415846838</v>
      </c>
      <c r="I39" s="12">
        <f t="shared" si="6"/>
        <v>536630.57407103106</v>
      </c>
    </row>
    <row r="40" spans="2:9" x14ac:dyDescent="0.25">
      <c r="B40" s="10">
        <f t="shared" si="0"/>
        <v>27</v>
      </c>
      <c r="C40" s="12">
        <f t="shared" si="1"/>
        <v>27011.071085749976</v>
      </c>
      <c r="D40" s="12">
        <f t="shared" si="2"/>
        <v>6736.0347280769274</v>
      </c>
      <c r="E40" s="12">
        <f t="shared" si="3"/>
        <v>20275.036357673049</v>
      </c>
      <c r="F40" s="12"/>
      <c r="G40" s="12">
        <f t="shared" si="4"/>
        <v>4859272.6911134543</v>
      </c>
      <c r="H40" s="12">
        <f t="shared" si="5"/>
        <v>172393.3088865453</v>
      </c>
      <c r="I40" s="12">
        <f t="shared" si="6"/>
        <v>556905.61042870407</v>
      </c>
    </row>
    <row r="41" spans="2:9" x14ac:dyDescent="0.25">
      <c r="B41" s="10">
        <f t="shared" si="0"/>
        <v>28</v>
      </c>
      <c r="C41" s="12">
        <f t="shared" si="1"/>
        <v>27011.071085749976</v>
      </c>
      <c r="D41" s="12">
        <f t="shared" si="2"/>
        <v>6764.1015394439164</v>
      </c>
      <c r="E41" s="12">
        <f t="shared" si="3"/>
        <v>20246.96954630606</v>
      </c>
      <c r="F41" s="12"/>
      <c r="G41" s="12">
        <f t="shared" si="4"/>
        <v>4852508.5895740101</v>
      </c>
      <c r="H41" s="12">
        <f t="shared" si="5"/>
        <v>179157.41042598922</v>
      </c>
      <c r="I41" s="12">
        <f t="shared" si="6"/>
        <v>577152.57997501013</v>
      </c>
    </row>
    <row r="42" spans="2:9" x14ac:dyDescent="0.25">
      <c r="B42" s="10">
        <f t="shared" si="0"/>
        <v>29</v>
      </c>
      <c r="C42" s="12">
        <f t="shared" si="1"/>
        <v>27011.071085749976</v>
      </c>
      <c r="D42" s="12">
        <f t="shared" si="2"/>
        <v>6792.2852958582662</v>
      </c>
      <c r="E42" s="12">
        <f t="shared" si="3"/>
        <v>20218.78578989171</v>
      </c>
      <c r="F42" s="12"/>
      <c r="G42" s="12">
        <f t="shared" si="4"/>
        <v>4845716.3042781521</v>
      </c>
      <c r="H42" s="12">
        <f t="shared" si="5"/>
        <v>185949.69572184747</v>
      </c>
      <c r="I42" s="12">
        <f t="shared" si="6"/>
        <v>597371.36576490186</v>
      </c>
    </row>
    <row r="43" spans="2:9" x14ac:dyDescent="0.25">
      <c r="B43" s="10">
        <f t="shared" si="0"/>
        <v>30</v>
      </c>
      <c r="C43" s="12">
        <f t="shared" si="1"/>
        <v>27011.071085749976</v>
      </c>
      <c r="D43" s="12">
        <f t="shared" si="2"/>
        <v>6820.586484591011</v>
      </c>
      <c r="E43" s="12">
        <f t="shared" si="3"/>
        <v>20190.484601158965</v>
      </c>
      <c r="F43" s="12"/>
      <c r="G43" s="12">
        <f t="shared" si="4"/>
        <v>4838895.7177935615</v>
      </c>
      <c r="H43" s="12">
        <f t="shared" si="5"/>
        <v>192770.28220643848</v>
      </c>
      <c r="I43" s="12">
        <f t="shared" si="6"/>
        <v>617561.85036606085</v>
      </c>
    </row>
    <row r="44" spans="2:9" x14ac:dyDescent="0.25">
      <c r="B44" s="10">
        <f t="shared" si="0"/>
        <v>31</v>
      </c>
      <c r="C44" s="12">
        <f t="shared" si="1"/>
        <v>27011.071085749976</v>
      </c>
      <c r="D44" s="12">
        <f t="shared" si="2"/>
        <v>6849.0055949434718</v>
      </c>
      <c r="E44" s="12">
        <f t="shared" si="3"/>
        <v>20162.065490806504</v>
      </c>
      <c r="F44" s="12"/>
      <c r="G44" s="12">
        <f t="shared" si="4"/>
        <v>4832046.7121986179</v>
      </c>
      <c r="H44" s="12">
        <f t="shared" si="5"/>
        <v>199619.28780138196</v>
      </c>
      <c r="I44" s="12">
        <f t="shared" si="6"/>
        <v>637723.91585686733</v>
      </c>
    </row>
    <row r="45" spans="2:9" x14ac:dyDescent="0.25">
      <c r="B45" s="10">
        <f t="shared" si="0"/>
        <v>32</v>
      </c>
      <c r="C45" s="12">
        <f t="shared" si="1"/>
        <v>27011.071085749976</v>
      </c>
      <c r="D45" s="12">
        <f t="shared" si="2"/>
        <v>6877.5431182557368</v>
      </c>
      <c r="E45" s="12">
        <f t="shared" si="3"/>
        <v>20133.527967494239</v>
      </c>
      <c r="F45" s="12"/>
      <c r="G45" s="12">
        <f t="shared" si="4"/>
        <v>4825169.1690803617</v>
      </c>
      <c r="H45" s="12">
        <f t="shared" si="5"/>
        <v>206496.83091963769</v>
      </c>
      <c r="I45" s="12">
        <f t="shared" si="6"/>
        <v>657857.44382436154</v>
      </c>
    </row>
    <row r="46" spans="2:9" x14ac:dyDescent="0.25">
      <c r="B46" s="10">
        <f t="shared" si="0"/>
        <v>33</v>
      </c>
      <c r="C46" s="12">
        <f t="shared" si="1"/>
        <v>27011.071085749976</v>
      </c>
      <c r="D46" s="12">
        <f t="shared" si="2"/>
        <v>6906.1995479151374</v>
      </c>
      <c r="E46" s="12">
        <f t="shared" si="3"/>
        <v>20104.871537834839</v>
      </c>
      <c r="F46" s="12"/>
      <c r="G46" s="12">
        <f t="shared" si="4"/>
        <v>4818262.9695324469</v>
      </c>
      <c r="H46" s="12">
        <f t="shared" si="5"/>
        <v>213403.03046755283</v>
      </c>
      <c r="I46" s="12">
        <f t="shared" si="6"/>
        <v>677962.31536219642</v>
      </c>
    </row>
    <row r="47" spans="2:9" x14ac:dyDescent="0.25">
      <c r="B47" s="10">
        <f t="shared" si="0"/>
        <v>34</v>
      </c>
      <c r="C47" s="12">
        <f t="shared" si="1"/>
        <v>27011.071085749976</v>
      </c>
      <c r="D47" s="12">
        <f t="shared" si="2"/>
        <v>6934.9753793647797</v>
      </c>
      <c r="E47" s="12">
        <f t="shared" si="3"/>
        <v>20076.095706385197</v>
      </c>
      <c r="F47" s="12"/>
      <c r="G47" s="12">
        <f t="shared" si="4"/>
        <v>4811327.9941530824</v>
      </c>
      <c r="H47" s="12">
        <f t="shared" si="5"/>
        <v>220338.0058469176</v>
      </c>
      <c r="I47" s="12">
        <f t="shared" si="6"/>
        <v>698038.41106858163</v>
      </c>
    </row>
    <row r="48" spans="2:9" x14ac:dyDescent="0.25">
      <c r="B48" s="10">
        <f t="shared" si="0"/>
        <v>35</v>
      </c>
      <c r="C48" s="12">
        <f t="shared" si="1"/>
        <v>27011.071085749976</v>
      </c>
      <c r="D48" s="12">
        <f t="shared" si="2"/>
        <v>6963.8711101121335</v>
      </c>
      <c r="E48" s="12">
        <f t="shared" si="3"/>
        <v>20047.199975637843</v>
      </c>
      <c r="F48" s="12"/>
      <c r="G48" s="12">
        <f t="shared" si="4"/>
        <v>4804364.12304297</v>
      </c>
      <c r="H48" s="12">
        <f t="shared" si="5"/>
        <v>227301.87695702974</v>
      </c>
      <c r="I48" s="12">
        <f t="shared" si="6"/>
        <v>718085.61104421946</v>
      </c>
    </row>
    <row r="49" spans="2:9" x14ac:dyDescent="0.25">
      <c r="B49" s="10">
        <f t="shared" si="0"/>
        <v>36</v>
      </c>
      <c r="C49" s="12">
        <f t="shared" si="1"/>
        <v>27011.071085749976</v>
      </c>
      <c r="D49" s="12">
        <f t="shared" si="2"/>
        <v>6992.8872397375999</v>
      </c>
      <c r="E49" s="12">
        <f t="shared" si="3"/>
        <v>20018.183846012376</v>
      </c>
      <c r="F49" s="12"/>
      <c r="G49" s="62">
        <f t="shared" si="4"/>
        <v>4797371.2358032325</v>
      </c>
      <c r="H49" s="12">
        <f t="shared" si="5"/>
        <v>234294.76419676736</v>
      </c>
      <c r="I49" s="12">
        <f t="shared" si="6"/>
        <v>738103.7948902318</v>
      </c>
    </row>
    <row r="50" spans="2:9" ht="15.75" thickBot="1" x14ac:dyDescent="0.3">
      <c r="B50" s="10"/>
      <c r="C50" s="64" t="s">
        <v>105</v>
      </c>
      <c r="D50" s="65"/>
      <c r="E50" s="64">
        <f>SUM(E38:E49)</f>
        <v>242107.02861269072</v>
      </c>
      <c r="F50" s="65"/>
      <c r="G50" s="65"/>
      <c r="H50" s="65"/>
      <c r="I50" s="65"/>
    </row>
    <row r="51" spans="2:9" ht="15.75" thickTop="1" x14ac:dyDescent="0.25">
      <c r="B51" s="10"/>
      <c r="C51" s="12"/>
      <c r="D51" s="12"/>
      <c r="E51" s="12"/>
      <c r="F51" s="12"/>
      <c r="G51" s="12"/>
      <c r="H51" s="12"/>
      <c r="I51" s="12"/>
    </row>
    <row r="52" spans="2:9" x14ac:dyDescent="0.25">
      <c r="B52" s="10">
        <f>IF(OR(G49&lt;0.01,G49="",G49=0,),"",B49+1)</f>
        <v>37</v>
      </c>
      <c r="C52" s="12">
        <f>IF(B52="","",IF($H$6&gt;((G49*$H$5)+G49),((G49*$H$5)+G49),$H$6))</f>
        <v>27011.071085749976</v>
      </c>
      <c r="D52" s="12">
        <f t="shared" si="2"/>
        <v>7022.0242699031733</v>
      </c>
      <c r="E52" s="12">
        <f>IF(B52="","",(G49*$H$5))</f>
        <v>19989.046815846803</v>
      </c>
      <c r="F52" s="12"/>
      <c r="G52" s="12">
        <f>IF(OR(B52="",0),"",(G49-D52-F52))</f>
        <v>4790349.2115333294</v>
      </c>
      <c r="H52" s="12">
        <f>IF(B52="","",(H49+D52+F52))</f>
        <v>241316.78846667052</v>
      </c>
      <c r="I52" s="12">
        <f>IF(B52="","",(I49+E52))</f>
        <v>758092.84170607862</v>
      </c>
    </row>
    <row r="53" spans="2:9" x14ac:dyDescent="0.25">
      <c r="B53" s="10">
        <f t="shared" si="0"/>
        <v>38</v>
      </c>
      <c r="C53" s="12">
        <f t="shared" si="1"/>
        <v>27011.071085749976</v>
      </c>
      <c r="D53" s="12">
        <f t="shared" si="2"/>
        <v>7051.2827043611032</v>
      </c>
      <c r="E53" s="12">
        <f t="shared" si="3"/>
        <v>19959.788381388873</v>
      </c>
      <c r="F53" s="12"/>
      <c r="G53" s="12">
        <f t="shared" si="4"/>
        <v>4783297.9288289687</v>
      </c>
      <c r="H53" s="12">
        <f t="shared" si="5"/>
        <v>248368.07117103162</v>
      </c>
      <c r="I53" s="12">
        <f t="shared" si="6"/>
        <v>778052.63008746749</v>
      </c>
    </row>
    <row r="54" spans="2:9" x14ac:dyDescent="0.25">
      <c r="B54" s="10">
        <f t="shared" si="0"/>
        <v>39</v>
      </c>
      <c r="C54" s="12">
        <f t="shared" si="1"/>
        <v>27011.071085749976</v>
      </c>
      <c r="D54" s="12">
        <f t="shared" si="2"/>
        <v>7080.6630489626077</v>
      </c>
      <c r="E54" s="12">
        <f t="shared" si="3"/>
        <v>19930.408036787368</v>
      </c>
      <c r="F54" s="12"/>
      <c r="G54" s="12">
        <f t="shared" si="4"/>
        <v>4776217.2657800056</v>
      </c>
      <c r="H54" s="12">
        <f t="shared" si="5"/>
        <v>255448.73421999422</v>
      </c>
      <c r="I54" s="12">
        <f t="shared" si="6"/>
        <v>797983.0381242549</v>
      </c>
    </row>
    <row r="55" spans="2:9" x14ac:dyDescent="0.25">
      <c r="B55" s="10">
        <f t="shared" si="0"/>
        <v>40</v>
      </c>
      <c r="C55" s="12">
        <f t="shared" si="1"/>
        <v>27011.071085749976</v>
      </c>
      <c r="D55" s="12">
        <f t="shared" si="2"/>
        <v>7110.1658116666185</v>
      </c>
      <c r="E55" s="12">
        <f t="shared" si="3"/>
        <v>19900.905274083358</v>
      </c>
      <c r="F55" s="12"/>
      <c r="G55" s="12">
        <f t="shared" si="4"/>
        <v>4769107.0999683393</v>
      </c>
      <c r="H55" s="12">
        <f t="shared" si="5"/>
        <v>262558.90003166086</v>
      </c>
      <c r="I55" s="12">
        <f t="shared" si="6"/>
        <v>817883.94339833828</v>
      </c>
    </row>
    <row r="56" spans="2:9" x14ac:dyDescent="0.25">
      <c r="B56" s="10">
        <f t="shared" si="0"/>
        <v>41</v>
      </c>
      <c r="C56" s="12">
        <f t="shared" si="1"/>
        <v>27011.071085749976</v>
      </c>
      <c r="D56" s="12">
        <f t="shared" si="2"/>
        <v>7139.7915025485636</v>
      </c>
      <c r="E56" s="12">
        <f t="shared" si="3"/>
        <v>19871.279583201413</v>
      </c>
      <c r="F56" s="12"/>
      <c r="G56" s="12">
        <f t="shared" si="4"/>
        <v>4761967.3084657909</v>
      </c>
      <c r="H56" s="12">
        <f t="shared" si="5"/>
        <v>269698.69153420941</v>
      </c>
      <c r="I56" s="12">
        <f t="shared" si="6"/>
        <v>837755.22298153967</v>
      </c>
    </row>
    <row r="57" spans="2:9" x14ac:dyDescent="0.25">
      <c r="B57" s="10">
        <f t="shared" si="0"/>
        <v>42</v>
      </c>
      <c r="C57" s="12">
        <f t="shared" si="1"/>
        <v>27011.071085749976</v>
      </c>
      <c r="D57" s="12">
        <f t="shared" si="2"/>
        <v>7169.5406338091816</v>
      </c>
      <c r="E57" s="12">
        <f t="shared" si="3"/>
        <v>19841.530451940795</v>
      </c>
      <c r="F57" s="12"/>
      <c r="G57" s="12">
        <f t="shared" si="4"/>
        <v>4754797.7678319821</v>
      </c>
      <c r="H57" s="12">
        <f t="shared" si="5"/>
        <v>276868.23216801859</v>
      </c>
      <c r="I57" s="12">
        <f t="shared" si="6"/>
        <v>857596.75343348051</v>
      </c>
    </row>
    <row r="58" spans="2:9" x14ac:dyDescent="0.25">
      <c r="B58" s="10">
        <f t="shared" si="0"/>
        <v>43</v>
      </c>
      <c r="C58" s="12">
        <f t="shared" si="1"/>
        <v>27011.071085749976</v>
      </c>
      <c r="D58" s="12">
        <f t="shared" si="2"/>
        <v>7199.4137197833843</v>
      </c>
      <c r="E58" s="12">
        <f t="shared" si="3"/>
        <v>19811.657365966592</v>
      </c>
      <c r="F58" s="12"/>
      <c r="G58" s="12">
        <f t="shared" si="4"/>
        <v>4747598.3541121986</v>
      </c>
      <c r="H58" s="12">
        <f t="shared" si="5"/>
        <v>284067.64588780195</v>
      </c>
      <c r="I58" s="12">
        <f t="shared" si="6"/>
        <v>877408.4107994471</v>
      </c>
    </row>
    <row r="59" spans="2:9" x14ac:dyDescent="0.25">
      <c r="B59" s="10">
        <f t="shared" si="0"/>
        <v>44</v>
      </c>
      <c r="C59" s="12">
        <f t="shared" si="1"/>
        <v>27011.071085749976</v>
      </c>
      <c r="D59" s="12">
        <f t="shared" si="2"/>
        <v>7229.4112769491476</v>
      </c>
      <c r="E59" s="12">
        <f t="shared" si="3"/>
        <v>19781.659808800829</v>
      </c>
      <c r="F59" s="12"/>
      <c r="G59" s="12">
        <f t="shared" si="4"/>
        <v>4740368.942835249</v>
      </c>
      <c r="H59" s="12">
        <f t="shared" si="5"/>
        <v>291297.05716475111</v>
      </c>
      <c r="I59" s="12">
        <f t="shared" si="6"/>
        <v>897190.07060824789</v>
      </c>
    </row>
    <row r="60" spans="2:9" x14ac:dyDescent="0.25">
      <c r="B60" s="10">
        <f t="shared" si="0"/>
        <v>45</v>
      </c>
      <c r="C60" s="12">
        <f t="shared" si="1"/>
        <v>27011.071085749976</v>
      </c>
      <c r="D60" s="12">
        <f t="shared" si="2"/>
        <v>7259.5338239364391</v>
      </c>
      <c r="E60" s="12">
        <f t="shared" si="3"/>
        <v>19751.537261813537</v>
      </c>
      <c r="F60" s="12"/>
      <c r="G60" s="12">
        <f t="shared" si="4"/>
        <v>4733109.4090113128</v>
      </c>
      <c r="H60" s="12">
        <f t="shared" si="5"/>
        <v>298556.59098868753</v>
      </c>
      <c r="I60" s="12">
        <f t="shared" si="6"/>
        <v>916941.60787006142</v>
      </c>
    </row>
    <row r="61" spans="2:9" x14ac:dyDescent="0.25">
      <c r="B61" s="10">
        <f t="shared" si="0"/>
        <v>46</v>
      </c>
      <c r="C61" s="12">
        <f t="shared" si="1"/>
        <v>27011.071085749976</v>
      </c>
      <c r="D61" s="12">
        <f t="shared" si="2"/>
        <v>7289.7818815361716</v>
      </c>
      <c r="E61" s="12">
        <f t="shared" si="3"/>
        <v>19721.289204213805</v>
      </c>
      <c r="F61" s="12"/>
      <c r="G61" s="12">
        <f t="shared" si="4"/>
        <v>4725819.6271297764</v>
      </c>
      <c r="H61" s="12">
        <f t="shared" si="5"/>
        <v>305846.37287022371</v>
      </c>
      <c r="I61" s="12">
        <f t="shared" si="6"/>
        <v>936662.89707427518</v>
      </c>
    </row>
    <row r="62" spans="2:9" x14ac:dyDescent="0.25">
      <c r="B62" s="10">
        <f t="shared" si="0"/>
        <v>47</v>
      </c>
      <c r="C62" s="12">
        <f t="shared" si="1"/>
        <v>27011.071085749976</v>
      </c>
      <c r="D62" s="12">
        <f t="shared" si="2"/>
        <v>7320.1559727092426</v>
      </c>
      <c r="E62" s="12">
        <f t="shared" si="3"/>
        <v>19690.915113040734</v>
      </c>
      <c r="F62" s="12"/>
      <c r="G62" s="12">
        <f t="shared" si="4"/>
        <v>4718499.4711570675</v>
      </c>
      <c r="H62" s="12">
        <f t="shared" si="5"/>
        <v>313166.52884293295</v>
      </c>
      <c r="I62" s="12">
        <f t="shared" si="6"/>
        <v>956353.8121873159</v>
      </c>
    </row>
    <row r="63" spans="2:9" x14ac:dyDescent="0.25">
      <c r="B63" s="10">
        <f t="shared" si="0"/>
        <v>48</v>
      </c>
      <c r="C63" s="12">
        <f t="shared" si="1"/>
        <v>27011.071085749976</v>
      </c>
      <c r="D63" s="12">
        <f t="shared" si="2"/>
        <v>7350.6566225955285</v>
      </c>
      <c r="E63" s="12">
        <f t="shared" si="3"/>
        <v>19660.414463154448</v>
      </c>
      <c r="F63" s="12"/>
      <c r="G63" s="62">
        <f t="shared" si="4"/>
        <v>4711148.8145344723</v>
      </c>
      <c r="H63" s="12">
        <f t="shared" si="5"/>
        <v>320517.18546552846</v>
      </c>
      <c r="I63" s="12">
        <f t="shared" si="6"/>
        <v>976014.2266504704</v>
      </c>
    </row>
    <row r="64" spans="2:9" ht="15.75" thickBot="1" x14ac:dyDescent="0.3">
      <c r="B64" s="10"/>
      <c r="C64" s="64" t="s">
        <v>105</v>
      </c>
      <c r="D64" s="65"/>
      <c r="E64" s="64">
        <f>SUM(E52:E63)</f>
        <v>237910.43176023854</v>
      </c>
      <c r="F64" s="65"/>
      <c r="G64" s="65"/>
      <c r="H64" s="65"/>
      <c r="I64" s="65"/>
    </row>
    <row r="65" spans="2:9" ht="15.75" thickTop="1" x14ac:dyDescent="0.25">
      <c r="B65" s="10"/>
      <c r="C65" s="12"/>
      <c r="D65" s="12"/>
      <c r="E65" s="12"/>
      <c r="F65" s="12"/>
      <c r="G65" s="12"/>
      <c r="H65" s="12"/>
      <c r="I65" s="12"/>
    </row>
    <row r="66" spans="2:9" x14ac:dyDescent="0.25">
      <c r="B66" s="10">
        <f>IF(OR(G63&lt;0.01,G63="",G63=0,),"",B63+1)</f>
        <v>49</v>
      </c>
      <c r="C66" s="12">
        <f>IF(B66="","",IF($H$6&gt;((G63*$H$5)+G63),((G63*$H$5)+G63),$H$6))</f>
        <v>27011.071085749976</v>
      </c>
      <c r="D66" s="12">
        <f t="shared" si="2"/>
        <v>7381.2843585230075</v>
      </c>
      <c r="E66" s="12">
        <f>IF(B66="","",(G63*$H$5))</f>
        <v>19629.786727226969</v>
      </c>
      <c r="F66" s="12"/>
      <c r="G66" s="12">
        <f>IF(OR(B66="",0),"",(G63-D66-F66))</f>
        <v>4703767.5301759494</v>
      </c>
      <c r="H66" s="12">
        <f>IF(B66="","",(H63+D66+F66))</f>
        <v>327898.46982405148</v>
      </c>
      <c r="I66" s="12">
        <f>IF(B66="","",(I63+E66))</f>
        <v>995644.01337769732</v>
      </c>
    </row>
    <row r="67" spans="2:9" x14ac:dyDescent="0.25">
      <c r="B67" s="10">
        <f t="shared" si="0"/>
        <v>50</v>
      </c>
      <c r="C67" s="12">
        <f t="shared" si="1"/>
        <v>27011.071085749976</v>
      </c>
      <c r="D67" s="12">
        <f t="shared" si="2"/>
        <v>7412.039710016852</v>
      </c>
      <c r="E67" s="12">
        <f t="shared" si="3"/>
        <v>19599.031375733124</v>
      </c>
      <c r="F67" s="12"/>
      <c r="G67" s="12">
        <f t="shared" si="4"/>
        <v>4696355.4904659325</v>
      </c>
      <c r="H67" s="12">
        <f t="shared" si="5"/>
        <v>335310.50953406835</v>
      </c>
      <c r="I67" s="12">
        <f t="shared" si="6"/>
        <v>1015243.0447534304</v>
      </c>
    </row>
    <row r="68" spans="2:9" x14ac:dyDescent="0.25">
      <c r="B68" s="10">
        <f t="shared" si="0"/>
        <v>51</v>
      </c>
      <c r="C68" s="12">
        <f t="shared" si="1"/>
        <v>27011.071085749976</v>
      </c>
      <c r="D68" s="12">
        <f t="shared" si="2"/>
        <v>7442.9232088085919</v>
      </c>
      <c r="E68" s="12">
        <f t="shared" si="3"/>
        <v>19568.147876941384</v>
      </c>
      <c r="F68" s="12"/>
      <c r="G68" s="12">
        <f t="shared" si="4"/>
        <v>4688912.567257124</v>
      </c>
      <c r="H68" s="12">
        <f t="shared" si="5"/>
        <v>342753.43274287693</v>
      </c>
      <c r="I68" s="12">
        <f t="shared" si="6"/>
        <v>1034811.1926303718</v>
      </c>
    </row>
    <row r="69" spans="2:9" x14ac:dyDescent="0.25">
      <c r="B69" s="10">
        <f t="shared" si="0"/>
        <v>52</v>
      </c>
      <c r="C69" s="12">
        <f t="shared" si="1"/>
        <v>27011.071085749976</v>
      </c>
      <c r="D69" s="12">
        <f t="shared" si="2"/>
        <v>7473.9353888452933</v>
      </c>
      <c r="E69" s="12">
        <f t="shared" si="3"/>
        <v>19537.135696904683</v>
      </c>
      <c r="F69" s="12"/>
      <c r="G69" s="12">
        <f t="shared" si="4"/>
        <v>4681438.6318682786</v>
      </c>
      <c r="H69" s="12">
        <f t="shared" si="5"/>
        <v>350227.36813172221</v>
      </c>
      <c r="I69" s="12">
        <f t="shared" si="6"/>
        <v>1054348.3283272765</v>
      </c>
    </row>
    <row r="70" spans="2:9" x14ac:dyDescent="0.25">
      <c r="B70" s="10">
        <f t="shared" si="0"/>
        <v>53</v>
      </c>
      <c r="C70" s="12">
        <f t="shared" si="1"/>
        <v>27011.071085749976</v>
      </c>
      <c r="D70" s="12">
        <f t="shared" si="2"/>
        <v>7505.0767862988141</v>
      </c>
      <c r="E70" s="12">
        <f t="shared" si="3"/>
        <v>19505.994299451162</v>
      </c>
      <c r="F70" s="12"/>
      <c r="G70" s="12">
        <f t="shared" si="4"/>
        <v>4673933.5550819794</v>
      </c>
      <c r="H70" s="12">
        <f t="shared" si="5"/>
        <v>357732.44491802104</v>
      </c>
      <c r="I70" s="12">
        <f t="shared" si="6"/>
        <v>1073854.3226267276</v>
      </c>
    </row>
    <row r="71" spans="2:9" x14ac:dyDescent="0.25">
      <c r="B71" s="10">
        <f t="shared" si="0"/>
        <v>54</v>
      </c>
      <c r="C71" s="12">
        <f t="shared" si="1"/>
        <v>27011.071085749976</v>
      </c>
      <c r="D71" s="12">
        <f t="shared" si="2"/>
        <v>7536.3479395750619</v>
      </c>
      <c r="E71" s="12">
        <f t="shared" si="3"/>
        <v>19474.723146174914</v>
      </c>
      <c r="F71" s="12"/>
      <c r="G71" s="12">
        <f t="shared" si="4"/>
        <v>4666397.2071424043</v>
      </c>
      <c r="H71" s="12">
        <f t="shared" si="5"/>
        <v>365268.79285759607</v>
      </c>
      <c r="I71" s="12">
        <f t="shared" si="6"/>
        <v>1093329.0457729024</v>
      </c>
    </row>
    <row r="72" spans="2:9" x14ac:dyDescent="0.25">
      <c r="B72" s="10">
        <f t="shared" si="0"/>
        <v>55</v>
      </c>
      <c r="C72" s="12">
        <f t="shared" si="1"/>
        <v>27011.071085749976</v>
      </c>
      <c r="D72" s="12">
        <f t="shared" si="2"/>
        <v>7567.7493893232931</v>
      </c>
      <c r="E72" s="12">
        <f t="shared" si="3"/>
        <v>19443.321696426683</v>
      </c>
      <c r="F72" s="12"/>
      <c r="G72" s="12">
        <f t="shared" si="4"/>
        <v>4658829.4577530809</v>
      </c>
      <c r="H72" s="12">
        <f t="shared" si="5"/>
        <v>372836.54224691936</v>
      </c>
      <c r="I72" s="12">
        <f t="shared" si="6"/>
        <v>1112772.3674693292</v>
      </c>
    </row>
    <row r="73" spans="2:9" x14ac:dyDescent="0.25">
      <c r="B73" s="10">
        <f t="shared" si="0"/>
        <v>56</v>
      </c>
      <c r="C73" s="12">
        <f t="shared" si="1"/>
        <v>27011.071085749976</v>
      </c>
      <c r="D73" s="12">
        <f t="shared" si="2"/>
        <v>7599.2816784454735</v>
      </c>
      <c r="E73" s="12">
        <f t="shared" si="3"/>
        <v>19411.789407304503</v>
      </c>
      <c r="F73" s="12"/>
      <c r="G73" s="12">
        <f t="shared" si="4"/>
        <v>4651230.1760746352</v>
      </c>
      <c r="H73" s="12">
        <f t="shared" si="5"/>
        <v>380435.82392536482</v>
      </c>
      <c r="I73" s="12">
        <f t="shared" si="6"/>
        <v>1132184.1568766336</v>
      </c>
    </row>
    <row r="74" spans="2:9" x14ac:dyDescent="0.25">
      <c r="B74" s="10">
        <f t="shared" si="0"/>
        <v>57</v>
      </c>
      <c r="C74" s="12">
        <f t="shared" si="1"/>
        <v>27011.071085749976</v>
      </c>
      <c r="D74" s="12">
        <f t="shared" si="2"/>
        <v>7630.9453521056639</v>
      </c>
      <c r="E74" s="12">
        <f t="shared" si="3"/>
        <v>19380.125733644312</v>
      </c>
      <c r="F74" s="12"/>
      <c r="G74" s="12">
        <f t="shared" si="4"/>
        <v>4643599.2307225298</v>
      </c>
      <c r="H74" s="12">
        <f t="shared" si="5"/>
        <v>388066.76927747048</v>
      </c>
      <c r="I74" s="12">
        <f t="shared" si="6"/>
        <v>1151564.2826102779</v>
      </c>
    </row>
    <row r="75" spans="2:9" x14ac:dyDescent="0.25">
      <c r="B75" s="10">
        <f t="shared" si="0"/>
        <v>58</v>
      </c>
      <c r="C75" s="12">
        <f t="shared" si="1"/>
        <v>27011.071085749976</v>
      </c>
      <c r="D75" s="12">
        <f t="shared" si="2"/>
        <v>7662.7409577394355</v>
      </c>
      <c r="E75" s="12">
        <f t="shared" si="3"/>
        <v>19348.330128010541</v>
      </c>
      <c r="F75" s="12"/>
      <c r="G75" s="12">
        <f t="shared" si="4"/>
        <v>4635936.4897647901</v>
      </c>
      <c r="H75" s="12">
        <f t="shared" si="5"/>
        <v>395729.51023520989</v>
      </c>
      <c r="I75" s="12">
        <f t="shared" si="6"/>
        <v>1170912.6127382885</v>
      </c>
    </row>
    <row r="76" spans="2:9" x14ac:dyDescent="0.25">
      <c r="B76" s="10">
        <f t="shared" si="0"/>
        <v>59</v>
      </c>
      <c r="C76" s="12">
        <f t="shared" si="1"/>
        <v>27011.071085749976</v>
      </c>
      <c r="D76" s="12">
        <f t="shared" si="2"/>
        <v>7694.6690450633505</v>
      </c>
      <c r="E76" s="12">
        <f t="shared" si="3"/>
        <v>19316.402040686626</v>
      </c>
      <c r="F76" s="12"/>
      <c r="G76" s="12">
        <f t="shared" si="4"/>
        <v>4628241.8207197264</v>
      </c>
      <c r="H76" s="12">
        <f t="shared" si="5"/>
        <v>403424.17928027327</v>
      </c>
      <c r="I76" s="12">
        <f t="shared" si="6"/>
        <v>1190229.0147789752</v>
      </c>
    </row>
    <row r="77" spans="2:9" x14ac:dyDescent="0.25">
      <c r="B77" s="10">
        <f t="shared" si="0"/>
        <v>60</v>
      </c>
      <c r="C77" s="12">
        <f t="shared" si="1"/>
        <v>27011.071085749976</v>
      </c>
      <c r="D77" s="12">
        <f t="shared" si="2"/>
        <v>7726.7301660844496</v>
      </c>
      <c r="E77" s="12">
        <f t="shared" si="3"/>
        <v>19284.340919665527</v>
      </c>
      <c r="F77" s="12"/>
      <c r="G77" s="62">
        <f t="shared" si="4"/>
        <v>4620515.0905536423</v>
      </c>
      <c r="H77" s="12">
        <f t="shared" si="5"/>
        <v>411150.90944635769</v>
      </c>
      <c r="I77" s="12">
        <f t="shared" si="6"/>
        <v>1209513.3556986407</v>
      </c>
    </row>
    <row r="78" spans="2:9" ht="15.75" thickBot="1" x14ac:dyDescent="0.3">
      <c r="B78" s="10"/>
      <c r="C78" s="64" t="s">
        <v>105</v>
      </c>
      <c r="D78" s="65"/>
      <c r="E78" s="64">
        <f>SUM(E66:E77)</f>
        <v>233499.12904817043</v>
      </c>
      <c r="F78" s="65"/>
      <c r="G78" s="65"/>
      <c r="H78" s="65"/>
      <c r="I78" s="65"/>
    </row>
    <row r="79" spans="2:9" ht="15.75" thickTop="1" x14ac:dyDescent="0.25">
      <c r="B79" s="10"/>
      <c r="C79" s="12"/>
      <c r="D79" s="12"/>
      <c r="E79" s="12"/>
      <c r="F79" s="12"/>
      <c r="G79" s="12"/>
      <c r="H79" s="12"/>
      <c r="I79" s="12"/>
    </row>
    <row r="80" spans="2:9" x14ac:dyDescent="0.25">
      <c r="B80" s="10">
        <f>IF(OR(G77&lt;0.01,G77="",G77=0,),"",B77+1)</f>
        <v>61</v>
      </c>
      <c r="C80" s="12">
        <f>IF(B80="","",IF($H$6&gt;((G77*$H$5)+G77),((G77*$H$5)+G77),$H$6))</f>
        <v>27011.071085749976</v>
      </c>
      <c r="D80" s="12">
        <f t="shared" si="2"/>
        <v>7758.9248751098021</v>
      </c>
      <c r="E80" s="12">
        <f>IF(B80="","",(G77*$H$5))</f>
        <v>19252.146210640174</v>
      </c>
      <c r="F80" s="12"/>
      <c r="G80" s="12">
        <f>IF(OR(B80="",0),"",(G77-D80-F80))</f>
        <v>4612756.1656785328</v>
      </c>
      <c r="H80" s="12">
        <f>IF(B80="","",(H77+D80+F80))</f>
        <v>418909.8343214675</v>
      </c>
      <c r="I80" s="12">
        <f>IF(B80="","",(I77+E80))</f>
        <v>1228765.5019092809</v>
      </c>
    </row>
    <row r="81" spans="2:9" x14ac:dyDescent="0.25">
      <c r="B81" s="10">
        <f t="shared" si="0"/>
        <v>62</v>
      </c>
      <c r="C81" s="12">
        <f t="shared" si="1"/>
        <v>27011.071085749976</v>
      </c>
      <c r="D81" s="12">
        <f t="shared" si="2"/>
        <v>7791.2537287560881</v>
      </c>
      <c r="E81" s="12">
        <f t="shared" si="3"/>
        <v>19219.817356993888</v>
      </c>
      <c r="F81" s="12"/>
      <c r="G81" s="12">
        <f t="shared" si="4"/>
        <v>4604964.911949777</v>
      </c>
      <c r="H81" s="12">
        <f t="shared" si="5"/>
        <v>426701.0880502236</v>
      </c>
      <c r="I81" s="12">
        <f t="shared" si="6"/>
        <v>1247985.3192662748</v>
      </c>
    </row>
    <row r="82" spans="2:9" x14ac:dyDescent="0.25">
      <c r="B82" s="10">
        <f t="shared" si="0"/>
        <v>63</v>
      </c>
      <c r="C82" s="12">
        <f t="shared" si="1"/>
        <v>27011.071085749976</v>
      </c>
      <c r="D82" s="12">
        <f t="shared" si="2"/>
        <v>7823.7172859592392</v>
      </c>
      <c r="E82" s="12">
        <f t="shared" si="3"/>
        <v>19187.353799790737</v>
      </c>
      <c r="F82" s="12"/>
      <c r="G82" s="12">
        <f t="shared" si="4"/>
        <v>4597141.194663818</v>
      </c>
      <c r="H82" s="12">
        <f t="shared" si="5"/>
        <v>434524.80533618282</v>
      </c>
      <c r="I82" s="12">
        <f t="shared" si="6"/>
        <v>1267172.6730660656</v>
      </c>
    </row>
    <row r="83" spans="2:9" x14ac:dyDescent="0.25">
      <c r="B83" s="10">
        <f t="shared" si="0"/>
        <v>64</v>
      </c>
      <c r="C83" s="12">
        <f t="shared" si="1"/>
        <v>27011.071085749976</v>
      </c>
      <c r="D83" s="12">
        <f t="shared" si="2"/>
        <v>7856.3161079840684</v>
      </c>
      <c r="E83" s="12">
        <f t="shared" si="3"/>
        <v>19154.754977765908</v>
      </c>
      <c r="F83" s="12"/>
      <c r="G83" s="12">
        <f t="shared" si="4"/>
        <v>4589284.8785558343</v>
      </c>
      <c r="H83" s="12">
        <f t="shared" si="5"/>
        <v>442381.12144416687</v>
      </c>
      <c r="I83" s="12">
        <f t="shared" si="6"/>
        <v>1286327.4280438316</v>
      </c>
    </row>
    <row r="84" spans="2:9" x14ac:dyDescent="0.25">
      <c r="B84" s="10">
        <f t="shared" si="0"/>
        <v>65</v>
      </c>
      <c r="C84" s="12">
        <f t="shared" si="1"/>
        <v>27011.071085749976</v>
      </c>
      <c r="D84" s="12">
        <f t="shared" si="2"/>
        <v>7889.0507584340012</v>
      </c>
      <c r="E84" s="12">
        <f t="shared" si="3"/>
        <v>19122.020327315975</v>
      </c>
      <c r="F84" s="12"/>
      <c r="G84" s="12">
        <f t="shared" si="4"/>
        <v>4581395.8277973998</v>
      </c>
      <c r="H84" s="12">
        <f t="shared" si="5"/>
        <v>450270.17220260086</v>
      </c>
      <c r="I84" s="12">
        <f t="shared" si="6"/>
        <v>1305449.4483711475</v>
      </c>
    </row>
    <row r="85" spans="2:9" x14ac:dyDescent="0.25">
      <c r="B85" s="10">
        <f t="shared" si="0"/>
        <v>66</v>
      </c>
      <c r="C85" s="12">
        <f t="shared" si="1"/>
        <v>27011.071085749976</v>
      </c>
      <c r="D85" s="12">
        <f t="shared" si="2"/>
        <v>7921.9218032608114</v>
      </c>
      <c r="E85" s="12">
        <f t="shared" si="3"/>
        <v>19089.149282489165</v>
      </c>
      <c r="F85" s="12"/>
      <c r="G85" s="12">
        <f t="shared" si="4"/>
        <v>4573473.9059941387</v>
      </c>
      <c r="H85" s="12">
        <f t="shared" si="5"/>
        <v>458192.09400586167</v>
      </c>
      <c r="I85" s="12">
        <f t="shared" si="6"/>
        <v>1324538.5976536367</v>
      </c>
    </row>
    <row r="86" spans="2:9" x14ac:dyDescent="0.25">
      <c r="B86" s="10">
        <f t="shared" ref="B86:B159" si="7">IF(OR(G85&lt;0.01,G85="",G85=0,),"",B85+1)</f>
        <v>67</v>
      </c>
      <c r="C86" s="12">
        <f t="shared" ref="C86:C159" si="8">IF(B86="","",IF($H$6&gt;((G85*$H$5)+G85),((G85*$H$5)+G85),$H$6))</f>
        <v>27011.071085749976</v>
      </c>
      <c r="D86" s="12">
        <f t="shared" ref="D86:D159" si="9">IF(B86="","",(C86-E86))</f>
        <v>7954.9298107743998</v>
      </c>
      <c r="E86" s="12">
        <f t="shared" ref="E86:E159" si="10">IF(B86="","",(G85*$H$5))</f>
        <v>19056.141274975576</v>
      </c>
      <c r="F86" s="12"/>
      <c r="G86" s="12">
        <f t="shared" ref="G86:G159" si="11">IF(OR(B86="",0),"",(G85-D86-F86))</f>
        <v>4565518.9761833642</v>
      </c>
      <c r="H86" s="12">
        <f t="shared" ref="H86:H159" si="12">IF(B86="","",(H85+D86+F86))</f>
        <v>466147.02381663607</v>
      </c>
      <c r="I86" s="12">
        <f t="shared" ref="I86:I159" si="13">IF(B86="","",(I85+E86))</f>
        <v>1343594.7389286123</v>
      </c>
    </row>
    <row r="87" spans="2:9" x14ac:dyDescent="0.25">
      <c r="B87" s="10">
        <f t="shared" si="7"/>
        <v>68</v>
      </c>
      <c r="C87" s="12">
        <f t="shared" si="8"/>
        <v>27011.071085749976</v>
      </c>
      <c r="D87" s="12">
        <f t="shared" si="9"/>
        <v>7988.0753516526274</v>
      </c>
      <c r="E87" s="12">
        <f t="shared" si="10"/>
        <v>19022.995734097349</v>
      </c>
      <c r="F87" s="12"/>
      <c r="G87" s="12">
        <f t="shared" si="11"/>
        <v>4557530.9008317115</v>
      </c>
      <c r="H87" s="12">
        <f t="shared" si="12"/>
        <v>474135.0991682887</v>
      </c>
      <c r="I87" s="12">
        <f t="shared" si="13"/>
        <v>1362617.7346627098</v>
      </c>
    </row>
    <row r="88" spans="2:9" x14ac:dyDescent="0.25">
      <c r="B88" s="10">
        <f t="shared" si="7"/>
        <v>69</v>
      </c>
      <c r="C88" s="12">
        <f t="shared" si="8"/>
        <v>27011.071085749976</v>
      </c>
      <c r="D88" s="12">
        <f t="shared" si="9"/>
        <v>8021.3589989511784</v>
      </c>
      <c r="E88" s="12">
        <f t="shared" si="10"/>
        <v>18989.712086798798</v>
      </c>
      <c r="F88" s="12"/>
      <c r="G88" s="12">
        <f t="shared" si="11"/>
        <v>4549509.54183276</v>
      </c>
      <c r="H88" s="12">
        <f t="shared" si="12"/>
        <v>482156.45816723985</v>
      </c>
      <c r="I88" s="12">
        <f t="shared" si="13"/>
        <v>1381607.4467495086</v>
      </c>
    </row>
    <row r="89" spans="2:9" x14ac:dyDescent="0.25">
      <c r="B89" s="10">
        <f t="shared" si="7"/>
        <v>70</v>
      </c>
      <c r="C89" s="12">
        <f t="shared" si="8"/>
        <v>27011.071085749976</v>
      </c>
      <c r="D89" s="12">
        <f t="shared" si="9"/>
        <v>8054.7813281134768</v>
      </c>
      <c r="E89" s="12">
        <f t="shared" si="10"/>
        <v>18956.289757636499</v>
      </c>
      <c r="F89" s="12"/>
      <c r="G89" s="12">
        <f t="shared" si="11"/>
        <v>4541454.7605046462</v>
      </c>
      <c r="H89" s="12">
        <f t="shared" si="12"/>
        <v>490211.23949535331</v>
      </c>
      <c r="I89" s="12">
        <f t="shared" si="13"/>
        <v>1400563.7365071452</v>
      </c>
    </row>
    <row r="90" spans="2:9" x14ac:dyDescent="0.25">
      <c r="B90" s="10">
        <f t="shared" si="7"/>
        <v>71</v>
      </c>
      <c r="C90" s="12">
        <f t="shared" si="8"/>
        <v>27011.071085749976</v>
      </c>
      <c r="D90" s="12">
        <f t="shared" si="9"/>
        <v>8088.3429169806186</v>
      </c>
      <c r="E90" s="12">
        <f t="shared" si="10"/>
        <v>18922.728168769358</v>
      </c>
      <c r="F90" s="12"/>
      <c r="G90" s="12">
        <f t="shared" si="11"/>
        <v>4533366.4175876658</v>
      </c>
      <c r="H90" s="12">
        <f t="shared" si="12"/>
        <v>498299.58241233393</v>
      </c>
      <c r="I90" s="12">
        <f t="shared" si="13"/>
        <v>1419486.4646759145</v>
      </c>
    </row>
    <row r="91" spans="2:9" x14ac:dyDescent="0.25">
      <c r="B91" s="10">
        <f t="shared" si="7"/>
        <v>72</v>
      </c>
      <c r="C91" s="12">
        <f t="shared" si="8"/>
        <v>27011.071085749976</v>
      </c>
      <c r="D91" s="12">
        <f t="shared" si="9"/>
        <v>8122.0443458013688</v>
      </c>
      <c r="E91" s="12">
        <f t="shared" si="10"/>
        <v>18889.026739948607</v>
      </c>
      <c r="F91" s="12"/>
      <c r="G91" s="62">
        <f t="shared" si="11"/>
        <v>4525244.3732418641</v>
      </c>
      <c r="H91" s="12">
        <f t="shared" si="12"/>
        <v>506421.62675813527</v>
      </c>
      <c r="I91" s="12">
        <f t="shared" si="13"/>
        <v>1438375.4914158632</v>
      </c>
    </row>
    <row r="92" spans="2:9" x14ac:dyDescent="0.25">
      <c r="B92" s="10"/>
      <c r="C92" s="62" t="s">
        <v>107</v>
      </c>
      <c r="D92" s="12"/>
      <c r="E92" s="62">
        <f>SUM(E80:E91)</f>
        <v>228862.13571722203</v>
      </c>
      <c r="F92" s="12"/>
      <c r="G92" s="12"/>
      <c r="H92" s="12"/>
      <c r="I92" s="12"/>
    </row>
    <row r="93" spans="2:9" x14ac:dyDescent="0.25">
      <c r="B93" s="10"/>
      <c r="C93" s="12"/>
      <c r="D93" s="12"/>
      <c r="E93" s="12"/>
      <c r="F93" s="12"/>
      <c r="G93" s="12"/>
      <c r="H93" s="12"/>
      <c r="I93" s="12"/>
    </row>
    <row r="94" spans="2:9" x14ac:dyDescent="0.25">
      <c r="B94" s="10">
        <f>IF(OR(G91&lt;0.01,G91="",G91=0,),"",B91+1)</f>
        <v>73</v>
      </c>
      <c r="C94" s="12">
        <f>IF(B94="","",IF($H$6&gt;((G91*$H$5)+G91),((G91*$H$5)+G91),$H$6))</f>
        <v>27011.071085749976</v>
      </c>
      <c r="D94" s="12">
        <f t="shared" si="9"/>
        <v>8155.8861972422092</v>
      </c>
      <c r="E94" s="12">
        <f>IF(B94="","",(G91*$H$5))</f>
        <v>18855.184888507767</v>
      </c>
      <c r="F94" s="12"/>
      <c r="G94" s="12">
        <f>IF(OR(B94="",0),"",(G91-D94-F94))</f>
        <v>4517088.4870446222</v>
      </c>
      <c r="H94" s="12">
        <f>IF(B94="","",(H91+D94+F94))</f>
        <v>514577.51295537746</v>
      </c>
      <c r="I94" s="12">
        <f>IF(B94="","",(I91+E94))</f>
        <v>1457230.6763043709</v>
      </c>
    </row>
    <row r="95" spans="2:9" x14ac:dyDescent="0.25">
      <c r="B95" s="10">
        <f t="shared" si="7"/>
        <v>74</v>
      </c>
      <c r="C95" s="12">
        <f t="shared" si="8"/>
        <v>27011.071085749976</v>
      </c>
      <c r="D95" s="12">
        <f t="shared" si="9"/>
        <v>8189.8690563973832</v>
      </c>
      <c r="E95" s="12">
        <f t="shared" si="10"/>
        <v>18821.202029352593</v>
      </c>
      <c r="F95" s="12"/>
      <c r="G95" s="12">
        <f t="shared" si="11"/>
        <v>4508898.6179882251</v>
      </c>
      <c r="H95" s="12">
        <f t="shared" si="12"/>
        <v>522767.38201177487</v>
      </c>
      <c r="I95" s="12">
        <f t="shared" si="13"/>
        <v>1476051.8783337234</v>
      </c>
    </row>
    <row r="96" spans="2:9" x14ac:dyDescent="0.25">
      <c r="B96" s="10">
        <f t="shared" si="7"/>
        <v>75</v>
      </c>
      <c r="C96" s="12">
        <f t="shared" si="8"/>
        <v>27011.071085749976</v>
      </c>
      <c r="D96" s="12">
        <f t="shared" si="9"/>
        <v>8223.9935107990386</v>
      </c>
      <c r="E96" s="12">
        <f t="shared" si="10"/>
        <v>18787.077574950938</v>
      </c>
      <c r="F96" s="12"/>
      <c r="G96" s="12">
        <f t="shared" si="11"/>
        <v>4500674.6244774256</v>
      </c>
      <c r="H96" s="12">
        <f t="shared" si="12"/>
        <v>530991.37552257394</v>
      </c>
      <c r="I96" s="12">
        <f t="shared" si="13"/>
        <v>1494838.9559086743</v>
      </c>
    </row>
    <row r="97" spans="2:9" x14ac:dyDescent="0.25">
      <c r="B97" s="10">
        <f t="shared" si="7"/>
        <v>76</v>
      </c>
      <c r="C97" s="12">
        <f t="shared" si="8"/>
        <v>27011.071085749976</v>
      </c>
      <c r="D97" s="12">
        <f t="shared" si="9"/>
        <v>8258.2601504273698</v>
      </c>
      <c r="E97" s="12">
        <f t="shared" si="10"/>
        <v>18752.810935322606</v>
      </c>
      <c r="F97" s="12"/>
      <c r="G97" s="12">
        <f t="shared" si="11"/>
        <v>4492416.3643269986</v>
      </c>
      <c r="H97" s="12">
        <f t="shared" si="12"/>
        <v>539249.63567300129</v>
      </c>
      <c r="I97" s="12">
        <f t="shared" si="13"/>
        <v>1513591.7668439969</v>
      </c>
    </row>
    <row r="98" spans="2:9" x14ac:dyDescent="0.25">
      <c r="B98" s="10">
        <f t="shared" si="7"/>
        <v>77</v>
      </c>
      <c r="C98" s="12">
        <f t="shared" si="8"/>
        <v>27011.071085749976</v>
      </c>
      <c r="D98" s="12">
        <f t="shared" si="9"/>
        <v>8292.6695677208154</v>
      </c>
      <c r="E98" s="12">
        <f t="shared" si="10"/>
        <v>18718.401518029161</v>
      </c>
      <c r="F98" s="12"/>
      <c r="G98" s="12">
        <f t="shared" si="11"/>
        <v>4484123.6947592776</v>
      </c>
      <c r="H98" s="12">
        <f t="shared" si="12"/>
        <v>547542.30524072214</v>
      </c>
      <c r="I98" s="12">
        <f t="shared" si="13"/>
        <v>1532310.1683620261</v>
      </c>
    </row>
    <row r="99" spans="2:9" x14ac:dyDescent="0.25">
      <c r="B99" s="10">
        <f t="shared" si="7"/>
        <v>78</v>
      </c>
      <c r="C99" s="12">
        <f t="shared" si="8"/>
        <v>27011.071085749976</v>
      </c>
      <c r="D99" s="12">
        <f t="shared" si="9"/>
        <v>8327.2223575863209</v>
      </c>
      <c r="E99" s="12">
        <f t="shared" si="10"/>
        <v>18683.848728163655</v>
      </c>
      <c r="F99" s="12"/>
      <c r="G99" s="12">
        <f t="shared" si="11"/>
        <v>4475796.4724016916</v>
      </c>
      <c r="H99" s="12">
        <f t="shared" si="12"/>
        <v>555869.52759830852</v>
      </c>
      <c r="I99" s="12">
        <f t="shared" si="13"/>
        <v>1550994.0170901897</v>
      </c>
    </row>
    <row r="100" spans="2:9" x14ac:dyDescent="0.25">
      <c r="B100" s="10">
        <f t="shared" si="7"/>
        <v>79</v>
      </c>
      <c r="C100" s="12">
        <f t="shared" si="8"/>
        <v>27011.071085749976</v>
      </c>
      <c r="D100" s="12">
        <f t="shared" si="9"/>
        <v>8361.919117409594</v>
      </c>
      <c r="E100" s="12">
        <f t="shared" si="10"/>
        <v>18649.151968340382</v>
      </c>
      <c r="F100" s="12"/>
      <c r="G100" s="12">
        <f t="shared" si="11"/>
        <v>4467434.5532842819</v>
      </c>
      <c r="H100" s="12">
        <f t="shared" si="12"/>
        <v>564231.44671571814</v>
      </c>
      <c r="I100" s="12">
        <f t="shared" si="13"/>
        <v>1569643.1690585301</v>
      </c>
    </row>
    <row r="101" spans="2:9" x14ac:dyDescent="0.25">
      <c r="B101" s="10">
        <f t="shared" si="7"/>
        <v>80</v>
      </c>
      <c r="C101" s="12">
        <f t="shared" si="8"/>
        <v>27011.071085749976</v>
      </c>
      <c r="D101" s="12">
        <f t="shared" si="9"/>
        <v>8396.7604470654696</v>
      </c>
      <c r="E101" s="12">
        <f t="shared" si="10"/>
        <v>18614.310638684507</v>
      </c>
      <c r="F101" s="12"/>
      <c r="G101" s="12">
        <f t="shared" si="11"/>
        <v>4459037.7928372165</v>
      </c>
      <c r="H101" s="12">
        <f t="shared" si="12"/>
        <v>572628.2071627836</v>
      </c>
      <c r="I101" s="12">
        <f t="shared" si="13"/>
        <v>1588257.4796972147</v>
      </c>
    </row>
    <row r="102" spans="2:9" x14ac:dyDescent="0.25">
      <c r="B102" s="10">
        <f t="shared" si="7"/>
        <v>81</v>
      </c>
      <c r="C102" s="12">
        <f t="shared" si="8"/>
        <v>27011.071085749976</v>
      </c>
      <c r="D102" s="12">
        <f t="shared" si="9"/>
        <v>8431.7469489282412</v>
      </c>
      <c r="E102" s="12">
        <f t="shared" si="10"/>
        <v>18579.324136821735</v>
      </c>
      <c r="F102" s="12"/>
      <c r="G102" s="12">
        <f t="shared" si="11"/>
        <v>4450606.0458882879</v>
      </c>
      <c r="H102" s="12">
        <f t="shared" si="12"/>
        <v>581059.95411171182</v>
      </c>
      <c r="I102" s="12">
        <f t="shared" si="13"/>
        <v>1606836.8038340365</v>
      </c>
    </row>
    <row r="103" spans="2:9" x14ac:dyDescent="0.25">
      <c r="B103" s="10">
        <f t="shared" si="7"/>
        <v>82</v>
      </c>
      <c r="C103" s="12">
        <f t="shared" si="8"/>
        <v>27011.071085749976</v>
      </c>
      <c r="D103" s="12">
        <f t="shared" si="9"/>
        <v>8466.8792278821093</v>
      </c>
      <c r="E103" s="12">
        <f t="shared" si="10"/>
        <v>18544.191857867867</v>
      </c>
      <c r="F103" s="12"/>
      <c r="G103" s="12">
        <f t="shared" si="11"/>
        <v>4442139.1666604057</v>
      </c>
      <c r="H103" s="12">
        <f t="shared" si="12"/>
        <v>589526.83333959396</v>
      </c>
      <c r="I103" s="12">
        <f t="shared" si="13"/>
        <v>1625380.9956919043</v>
      </c>
    </row>
    <row r="104" spans="2:9" x14ac:dyDescent="0.25">
      <c r="B104" s="10">
        <f t="shared" si="7"/>
        <v>83</v>
      </c>
      <c r="C104" s="12">
        <f t="shared" si="8"/>
        <v>27011.071085749976</v>
      </c>
      <c r="D104" s="12">
        <f t="shared" si="9"/>
        <v>8502.1578913316189</v>
      </c>
      <c r="E104" s="12">
        <f t="shared" si="10"/>
        <v>18508.913194418357</v>
      </c>
      <c r="F104" s="12"/>
      <c r="G104" s="12">
        <f t="shared" si="11"/>
        <v>4433637.0087690745</v>
      </c>
      <c r="H104" s="12">
        <f t="shared" si="12"/>
        <v>598028.99123092555</v>
      </c>
      <c r="I104" s="12">
        <f t="shared" si="13"/>
        <v>1643889.9088863228</v>
      </c>
    </row>
    <row r="105" spans="2:9" x14ac:dyDescent="0.25">
      <c r="B105" s="10">
        <f t="shared" si="7"/>
        <v>84</v>
      </c>
      <c r="C105" s="12">
        <f t="shared" si="8"/>
        <v>27011.071085749976</v>
      </c>
      <c r="D105" s="12">
        <f t="shared" si="9"/>
        <v>8537.583549212166</v>
      </c>
      <c r="E105" s="12">
        <f t="shared" si="10"/>
        <v>18473.48753653781</v>
      </c>
      <c r="F105" s="12"/>
      <c r="G105" s="62">
        <f t="shared" si="11"/>
        <v>4425099.4252198627</v>
      </c>
      <c r="H105" s="12">
        <f t="shared" si="12"/>
        <v>606566.57478013774</v>
      </c>
      <c r="I105" s="12">
        <f t="shared" si="13"/>
        <v>1662363.3964228607</v>
      </c>
    </row>
    <row r="106" spans="2:9" x14ac:dyDescent="0.25">
      <c r="B106" s="10"/>
      <c r="C106" s="62" t="s">
        <v>105</v>
      </c>
      <c r="D106" s="12"/>
      <c r="E106" s="62">
        <f>SUM(E94:E105)</f>
        <v>223987.9050069974</v>
      </c>
      <c r="F106" s="12"/>
      <c r="G106" s="12"/>
      <c r="H106" s="12"/>
      <c r="I106" s="12"/>
    </row>
    <row r="107" spans="2:9" x14ac:dyDescent="0.25">
      <c r="B107" s="10"/>
      <c r="C107" s="12"/>
      <c r="D107" s="12"/>
      <c r="E107" s="12"/>
      <c r="F107" s="12"/>
      <c r="G107" s="12"/>
      <c r="H107" s="12"/>
      <c r="I107" s="12"/>
    </row>
    <row r="108" spans="2:9" x14ac:dyDescent="0.25">
      <c r="B108" s="10">
        <f>IF(OR(G105&lt;0.01,G105="",G105=0,),"",B105+1)</f>
        <v>85</v>
      </c>
      <c r="C108" s="12">
        <f>IF(B108="","",IF($H$6&gt;((G105*$H$5)+G105),((G105*$H$5)+G105),$H$6))</f>
        <v>27011.071085749976</v>
      </c>
      <c r="D108" s="12">
        <f t="shared" si="9"/>
        <v>8573.1568140005475</v>
      </c>
      <c r="E108" s="12">
        <f>IF(B108="","",(G105*$H$5))</f>
        <v>18437.914271749429</v>
      </c>
      <c r="F108" s="12"/>
      <c r="G108" s="12">
        <f>IF(OR(B108="",0),"",(G105-D108-F108))</f>
        <v>4416526.2684058622</v>
      </c>
      <c r="H108" s="12">
        <f>IF(B108="","",(H105+D108+F108))</f>
        <v>615139.73159413831</v>
      </c>
      <c r="I108" s="12">
        <f>IF(B108="","",(I105+E108))</f>
        <v>1680801.31069461</v>
      </c>
    </row>
    <row r="109" spans="2:9" x14ac:dyDescent="0.25">
      <c r="B109" s="10">
        <f t="shared" si="7"/>
        <v>86</v>
      </c>
      <c r="C109" s="12">
        <f t="shared" si="8"/>
        <v>27011.071085749976</v>
      </c>
      <c r="D109" s="12">
        <f t="shared" si="9"/>
        <v>8608.8783007255515</v>
      </c>
      <c r="E109" s="12">
        <f t="shared" si="10"/>
        <v>18402.192785024425</v>
      </c>
      <c r="F109" s="12"/>
      <c r="G109" s="12">
        <f t="shared" si="11"/>
        <v>4407917.3901051367</v>
      </c>
      <c r="H109" s="12">
        <f t="shared" si="12"/>
        <v>623748.60989486391</v>
      </c>
      <c r="I109" s="12">
        <f t="shared" si="13"/>
        <v>1699203.5034796344</v>
      </c>
    </row>
    <row r="110" spans="2:9" x14ac:dyDescent="0.25">
      <c r="B110" s="10">
        <f t="shared" si="7"/>
        <v>87</v>
      </c>
      <c r="C110" s="12">
        <f t="shared" si="8"/>
        <v>27011.071085749976</v>
      </c>
      <c r="D110" s="12">
        <f t="shared" si="9"/>
        <v>8644.7486269785732</v>
      </c>
      <c r="E110" s="12">
        <f t="shared" si="10"/>
        <v>18366.322458771403</v>
      </c>
      <c r="F110" s="12"/>
      <c r="G110" s="12">
        <f t="shared" si="11"/>
        <v>4399272.6414781585</v>
      </c>
      <c r="H110" s="12">
        <f t="shared" si="12"/>
        <v>632393.35852184251</v>
      </c>
      <c r="I110" s="12">
        <f t="shared" si="13"/>
        <v>1717569.8259384057</v>
      </c>
    </row>
    <row r="111" spans="2:9" x14ac:dyDescent="0.25">
      <c r="B111" s="10">
        <f t="shared" si="7"/>
        <v>88</v>
      </c>
      <c r="C111" s="12">
        <f t="shared" si="8"/>
        <v>27011.071085749976</v>
      </c>
      <c r="D111" s="12">
        <f t="shared" si="9"/>
        <v>8680.7684129243171</v>
      </c>
      <c r="E111" s="12">
        <f t="shared" si="10"/>
        <v>18330.302672825659</v>
      </c>
      <c r="F111" s="12"/>
      <c r="G111" s="12">
        <f t="shared" si="11"/>
        <v>4390591.8730652342</v>
      </c>
      <c r="H111" s="12">
        <f t="shared" si="12"/>
        <v>641074.12693476689</v>
      </c>
      <c r="I111" s="12">
        <f t="shared" si="13"/>
        <v>1735900.1286112315</v>
      </c>
    </row>
    <row r="112" spans="2:9" x14ac:dyDescent="0.25">
      <c r="B112" s="10">
        <f t="shared" si="7"/>
        <v>89</v>
      </c>
      <c r="C112" s="12">
        <f t="shared" si="8"/>
        <v>27011.071085749976</v>
      </c>
      <c r="D112" s="12">
        <f t="shared" si="9"/>
        <v>8716.9382813115008</v>
      </c>
      <c r="E112" s="12">
        <f t="shared" si="10"/>
        <v>18294.132804438475</v>
      </c>
      <c r="F112" s="12"/>
      <c r="G112" s="12">
        <f t="shared" si="11"/>
        <v>4381874.9347839225</v>
      </c>
      <c r="H112" s="12">
        <f t="shared" si="12"/>
        <v>649791.06521607842</v>
      </c>
      <c r="I112" s="12">
        <f t="shared" si="13"/>
        <v>1754194.2614156699</v>
      </c>
    </row>
    <row r="113" spans="2:9" x14ac:dyDescent="0.25">
      <c r="B113" s="10">
        <f t="shared" si="7"/>
        <v>90</v>
      </c>
      <c r="C113" s="12">
        <f t="shared" si="8"/>
        <v>27011.071085749976</v>
      </c>
      <c r="D113" s="12">
        <f t="shared" si="9"/>
        <v>8753.2588574836336</v>
      </c>
      <c r="E113" s="12">
        <f t="shared" si="10"/>
        <v>18257.812228266343</v>
      </c>
      <c r="F113" s="12"/>
      <c r="G113" s="12">
        <f t="shared" si="11"/>
        <v>4373121.6759264385</v>
      </c>
      <c r="H113" s="12">
        <f t="shared" si="12"/>
        <v>658544.32407356205</v>
      </c>
      <c r="I113" s="12">
        <f t="shared" si="13"/>
        <v>1772452.0736439363</v>
      </c>
    </row>
    <row r="114" spans="2:9" x14ac:dyDescent="0.25">
      <c r="B114" s="10">
        <f t="shared" si="7"/>
        <v>91</v>
      </c>
      <c r="C114" s="12">
        <f t="shared" si="8"/>
        <v>27011.071085749976</v>
      </c>
      <c r="D114" s="12">
        <f t="shared" si="9"/>
        <v>8789.7307693898147</v>
      </c>
      <c r="E114" s="12">
        <f t="shared" si="10"/>
        <v>18221.340316360162</v>
      </c>
      <c r="F114" s="12"/>
      <c r="G114" s="12">
        <f t="shared" si="11"/>
        <v>4364331.9451570483</v>
      </c>
      <c r="H114" s="12">
        <f t="shared" si="12"/>
        <v>667334.05484295182</v>
      </c>
      <c r="I114" s="12">
        <f t="shared" si="13"/>
        <v>1790673.4139602964</v>
      </c>
    </row>
    <row r="115" spans="2:9" x14ac:dyDescent="0.25">
      <c r="B115" s="10">
        <f t="shared" si="7"/>
        <v>92</v>
      </c>
      <c r="C115" s="12">
        <f t="shared" si="8"/>
        <v>27011.071085749976</v>
      </c>
      <c r="D115" s="12">
        <f t="shared" si="9"/>
        <v>8826.35464759561</v>
      </c>
      <c r="E115" s="12">
        <f t="shared" si="10"/>
        <v>18184.716438154366</v>
      </c>
      <c r="F115" s="12"/>
      <c r="G115" s="12">
        <f t="shared" si="11"/>
        <v>4355505.5905094529</v>
      </c>
      <c r="H115" s="12">
        <f t="shared" si="12"/>
        <v>676160.40949054738</v>
      </c>
      <c r="I115" s="12">
        <f t="shared" si="13"/>
        <v>1808858.1303984509</v>
      </c>
    </row>
    <row r="116" spans="2:9" x14ac:dyDescent="0.25">
      <c r="B116" s="10">
        <f t="shared" si="7"/>
        <v>93</v>
      </c>
      <c r="C116" s="12">
        <f t="shared" si="8"/>
        <v>27011.071085749976</v>
      </c>
      <c r="D116" s="12">
        <f t="shared" si="9"/>
        <v>8863.1311252939231</v>
      </c>
      <c r="E116" s="12">
        <f t="shared" si="10"/>
        <v>18147.939960456053</v>
      </c>
      <c r="F116" s="12"/>
      <c r="G116" s="12">
        <f t="shared" si="11"/>
        <v>4346642.4593841592</v>
      </c>
      <c r="H116" s="12">
        <f t="shared" si="12"/>
        <v>685023.54061584128</v>
      </c>
      <c r="I116" s="12">
        <f t="shared" si="13"/>
        <v>1827006.0703589069</v>
      </c>
    </row>
    <row r="117" spans="2:9" x14ac:dyDescent="0.25">
      <c r="B117" s="10">
        <f t="shared" si="7"/>
        <v>94</v>
      </c>
      <c r="C117" s="12">
        <f t="shared" si="8"/>
        <v>27011.071085749976</v>
      </c>
      <c r="D117" s="12">
        <f t="shared" si="9"/>
        <v>8900.0608383159815</v>
      </c>
      <c r="E117" s="12">
        <f t="shared" si="10"/>
        <v>18111.010247433995</v>
      </c>
      <c r="F117" s="12"/>
      <c r="G117" s="12">
        <f t="shared" si="11"/>
        <v>4337742.3985458435</v>
      </c>
      <c r="H117" s="12">
        <f t="shared" si="12"/>
        <v>693923.60145415727</v>
      </c>
      <c r="I117" s="12">
        <f t="shared" si="13"/>
        <v>1845117.0806063409</v>
      </c>
    </row>
    <row r="118" spans="2:9" x14ac:dyDescent="0.25">
      <c r="B118" s="10">
        <f t="shared" si="7"/>
        <v>95</v>
      </c>
      <c r="C118" s="12">
        <f t="shared" si="8"/>
        <v>27011.071085749976</v>
      </c>
      <c r="D118" s="12">
        <f t="shared" si="9"/>
        <v>8937.1444251422945</v>
      </c>
      <c r="E118" s="12">
        <f t="shared" si="10"/>
        <v>18073.926660607682</v>
      </c>
      <c r="F118" s="12"/>
      <c r="G118" s="12">
        <f t="shared" si="11"/>
        <v>4328805.254120701</v>
      </c>
      <c r="H118" s="12">
        <f t="shared" si="12"/>
        <v>702860.74587929959</v>
      </c>
      <c r="I118" s="12">
        <f t="shared" si="13"/>
        <v>1863191.0072669485</v>
      </c>
    </row>
    <row r="119" spans="2:9" x14ac:dyDescent="0.25">
      <c r="B119" s="10">
        <f t="shared" si="7"/>
        <v>96</v>
      </c>
      <c r="C119" s="12">
        <f t="shared" si="8"/>
        <v>27011.071085749976</v>
      </c>
      <c r="D119" s="12">
        <f t="shared" si="9"/>
        <v>8974.3825269137233</v>
      </c>
      <c r="E119" s="12">
        <f t="shared" si="10"/>
        <v>18036.688558836253</v>
      </c>
      <c r="F119" s="12"/>
      <c r="G119" s="62">
        <f t="shared" si="11"/>
        <v>4319830.8715937873</v>
      </c>
      <c r="H119" s="12">
        <f t="shared" si="12"/>
        <v>711835.12840621336</v>
      </c>
      <c r="I119" s="12">
        <f t="shared" si="13"/>
        <v>1881227.6958257847</v>
      </c>
    </row>
    <row r="120" spans="2:9" x14ac:dyDescent="0.25">
      <c r="B120" s="10"/>
      <c r="C120" s="62" t="s">
        <v>105</v>
      </c>
      <c r="D120" s="12"/>
      <c r="E120" s="62">
        <f>SUM(E108:E119)</f>
        <v>218864.29940292425</v>
      </c>
      <c r="F120" s="12"/>
      <c r="G120" s="12"/>
      <c r="H120" s="12"/>
      <c r="I120" s="12"/>
    </row>
    <row r="121" spans="2:9" x14ac:dyDescent="0.25">
      <c r="B121" s="10"/>
      <c r="C121" s="12"/>
      <c r="D121" s="12"/>
      <c r="E121" s="12"/>
      <c r="F121" s="12"/>
      <c r="G121" s="12"/>
      <c r="H121" s="12"/>
      <c r="I121" s="12"/>
    </row>
    <row r="122" spans="2:9" x14ac:dyDescent="0.25">
      <c r="B122" s="10">
        <f>IF(OR(G119&lt;0.01,G119="",G119=0,),"",B119+1)</f>
        <v>97</v>
      </c>
      <c r="C122" s="12">
        <f>IF(B122="","",IF($H$6&gt;((G119*$H$5)+G119),((G119*$H$5)+G119),$H$6))</f>
        <v>27011.071085749976</v>
      </c>
      <c r="D122" s="12">
        <f t="shared" si="9"/>
        <v>9011.7757874425297</v>
      </c>
      <c r="E122" s="12">
        <f>IF(B122="","",(G119*$H$5))</f>
        <v>17999.295298307447</v>
      </c>
      <c r="F122" s="12"/>
      <c r="G122" s="12">
        <f>IF(OR(B122="",0),"",(G119-D122-F122))</f>
        <v>4310819.0958063444</v>
      </c>
      <c r="H122" s="12">
        <f>IF(B122="","",(H119+D122+F122))</f>
        <v>720846.90419365594</v>
      </c>
      <c r="I122" s="12">
        <f>IF(B122="","",(I119+E122))</f>
        <v>1899226.9911240921</v>
      </c>
    </row>
    <row r="123" spans="2:9" x14ac:dyDescent="0.25">
      <c r="B123" s="10">
        <f t="shared" si="7"/>
        <v>98</v>
      </c>
      <c r="C123" s="12">
        <f t="shared" si="8"/>
        <v>27011.071085749976</v>
      </c>
      <c r="D123" s="12">
        <f t="shared" si="9"/>
        <v>9049.3248532235411</v>
      </c>
      <c r="E123" s="12">
        <f t="shared" si="10"/>
        <v>17961.746232526435</v>
      </c>
      <c r="F123" s="12"/>
      <c r="G123" s="12">
        <f t="shared" si="11"/>
        <v>4301769.7709531207</v>
      </c>
      <c r="H123" s="12">
        <f t="shared" si="12"/>
        <v>729896.22904687945</v>
      </c>
      <c r="I123" s="12">
        <f t="shared" si="13"/>
        <v>1917188.7373566185</v>
      </c>
    </row>
    <row r="124" spans="2:9" x14ac:dyDescent="0.25">
      <c r="B124" s="10">
        <f t="shared" si="7"/>
        <v>99</v>
      </c>
      <c r="C124" s="12">
        <f t="shared" si="8"/>
        <v>27011.071085749976</v>
      </c>
      <c r="D124" s="12">
        <f t="shared" si="9"/>
        <v>9087.0303734453082</v>
      </c>
      <c r="E124" s="12">
        <f t="shared" si="10"/>
        <v>17924.040712304668</v>
      </c>
      <c r="F124" s="12"/>
      <c r="G124" s="12">
        <f t="shared" si="11"/>
        <v>4292682.740579675</v>
      </c>
      <c r="H124" s="12">
        <f t="shared" si="12"/>
        <v>738983.25942032482</v>
      </c>
      <c r="I124" s="12">
        <f t="shared" si="13"/>
        <v>1935112.7780689232</v>
      </c>
    </row>
    <row r="125" spans="2:9" x14ac:dyDescent="0.25">
      <c r="B125" s="10">
        <f t="shared" si="7"/>
        <v>100</v>
      </c>
      <c r="C125" s="12">
        <f t="shared" si="8"/>
        <v>27011.071085749976</v>
      </c>
      <c r="D125" s="12">
        <f t="shared" si="9"/>
        <v>9124.8930000013315</v>
      </c>
      <c r="E125" s="12">
        <f t="shared" si="10"/>
        <v>17886.178085748645</v>
      </c>
      <c r="F125" s="12"/>
      <c r="G125" s="12">
        <f t="shared" si="11"/>
        <v>4283557.8475796739</v>
      </c>
      <c r="H125" s="12">
        <f t="shared" si="12"/>
        <v>748108.15242032614</v>
      </c>
      <c r="I125" s="12">
        <f t="shared" si="13"/>
        <v>1952998.9561546717</v>
      </c>
    </row>
    <row r="126" spans="2:9" x14ac:dyDescent="0.25">
      <c r="B126" s="10">
        <f t="shared" si="7"/>
        <v>101</v>
      </c>
      <c r="C126" s="12">
        <f t="shared" si="8"/>
        <v>27011.071085749976</v>
      </c>
      <c r="D126" s="12">
        <f t="shared" si="9"/>
        <v>9162.9133875013358</v>
      </c>
      <c r="E126" s="12">
        <f t="shared" si="10"/>
        <v>17848.15769824864</v>
      </c>
      <c r="F126" s="12"/>
      <c r="G126" s="12">
        <f t="shared" si="11"/>
        <v>4274394.9341921723</v>
      </c>
      <c r="H126" s="12">
        <f t="shared" si="12"/>
        <v>757271.06580782752</v>
      </c>
      <c r="I126" s="12">
        <f t="shared" si="13"/>
        <v>1970847.1138529205</v>
      </c>
    </row>
    <row r="127" spans="2:9" x14ac:dyDescent="0.25">
      <c r="B127" s="10">
        <f t="shared" si="7"/>
        <v>102</v>
      </c>
      <c r="C127" s="12">
        <f t="shared" si="8"/>
        <v>27011.071085749976</v>
      </c>
      <c r="D127" s="12">
        <f t="shared" si="9"/>
        <v>9201.0921932825913</v>
      </c>
      <c r="E127" s="12">
        <f t="shared" si="10"/>
        <v>17809.978892467385</v>
      </c>
      <c r="F127" s="12"/>
      <c r="G127" s="12">
        <f t="shared" si="11"/>
        <v>4265193.84199889</v>
      </c>
      <c r="H127" s="12">
        <f t="shared" si="12"/>
        <v>766472.15800111007</v>
      </c>
      <c r="I127" s="12">
        <f t="shared" si="13"/>
        <v>1988657.0927453879</v>
      </c>
    </row>
    <row r="128" spans="2:9" x14ac:dyDescent="0.25">
      <c r="B128" s="10">
        <f t="shared" si="7"/>
        <v>103</v>
      </c>
      <c r="C128" s="12">
        <f t="shared" si="8"/>
        <v>27011.071085749976</v>
      </c>
      <c r="D128" s="12">
        <f t="shared" si="9"/>
        <v>9239.4300774212679</v>
      </c>
      <c r="E128" s="12">
        <f t="shared" si="10"/>
        <v>17771.641008328708</v>
      </c>
      <c r="F128" s="12"/>
      <c r="G128" s="12">
        <f t="shared" si="11"/>
        <v>4255954.4119214686</v>
      </c>
      <c r="H128" s="12">
        <f t="shared" si="12"/>
        <v>775711.58807853132</v>
      </c>
      <c r="I128" s="12">
        <f t="shared" si="13"/>
        <v>2006428.7337537166</v>
      </c>
    </row>
    <row r="129" spans="2:9" x14ac:dyDescent="0.25">
      <c r="B129" s="10">
        <f t="shared" si="7"/>
        <v>104</v>
      </c>
      <c r="C129" s="12">
        <f t="shared" si="8"/>
        <v>27011.071085749976</v>
      </c>
      <c r="D129" s="12">
        <f t="shared" si="9"/>
        <v>9277.9277027438584</v>
      </c>
      <c r="E129" s="12">
        <f t="shared" si="10"/>
        <v>17733.143383006118</v>
      </c>
      <c r="F129" s="12"/>
      <c r="G129" s="12">
        <f t="shared" si="11"/>
        <v>4246676.484218725</v>
      </c>
      <c r="H129" s="12">
        <f t="shared" si="12"/>
        <v>784989.51578127523</v>
      </c>
      <c r="I129" s="12">
        <f t="shared" si="13"/>
        <v>2024161.8771367227</v>
      </c>
    </row>
    <row r="130" spans="2:9" x14ac:dyDescent="0.25">
      <c r="B130" s="10">
        <f t="shared" si="7"/>
        <v>105</v>
      </c>
      <c r="C130" s="12">
        <f t="shared" si="8"/>
        <v>27011.071085749976</v>
      </c>
      <c r="D130" s="12">
        <f t="shared" si="9"/>
        <v>9316.5857348386235</v>
      </c>
      <c r="E130" s="12">
        <f t="shared" si="10"/>
        <v>17694.485350911353</v>
      </c>
      <c r="F130" s="12"/>
      <c r="G130" s="12">
        <f t="shared" si="11"/>
        <v>4237359.8984838864</v>
      </c>
      <c r="H130" s="12">
        <f t="shared" si="12"/>
        <v>794306.10151611385</v>
      </c>
      <c r="I130" s="12">
        <f t="shared" si="13"/>
        <v>2041856.3624876339</v>
      </c>
    </row>
    <row r="131" spans="2:9" x14ac:dyDescent="0.25">
      <c r="B131" s="10">
        <f t="shared" si="7"/>
        <v>106</v>
      </c>
      <c r="C131" s="12">
        <f t="shared" si="8"/>
        <v>27011.071085749976</v>
      </c>
      <c r="D131" s="12">
        <f t="shared" si="9"/>
        <v>9355.404842067117</v>
      </c>
      <c r="E131" s="12">
        <f t="shared" si="10"/>
        <v>17655.666243682859</v>
      </c>
      <c r="F131" s="12"/>
      <c r="G131" s="12">
        <f t="shared" si="11"/>
        <v>4228004.4936418189</v>
      </c>
      <c r="H131" s="12">
        <f t="shared" si="12"/>
        <v>803661.50635818101</v>
      </c>
      <c r="I131" s="12">
        <f t="shared" si="13"/>
        <v>2059512.0287313168</v>
      </c>
    </row>
    <row r="132" spans="2:9" x14ac:dyDescent="0.25">
      <c r="B132" s="10">
        <f t="shared" si="7"/>
        <v>107</v>
      </c>
      <c r="C132" s="12">
        <f t="shared" si="8"/>
        <v>27011.071085749976</v>
      </c>
      <c r="D132" s="12">
        <f t="shared" si="9"/>
        <v>9394.3856955757328</v>
      </c>
      <c r="E132" s="12">
        <f t="shared" si="10"/>
        <v>17616.685390174243</v>
      </c>
      <c r="F132" s="12"/>
      <c r="G132" s="12">
        <f t="shared" si="11"/>
        <v>4218610.1079462431</v>
      </c>
      <c r="H132" s="12">
        <f t="shared" si="12"/>
        <v>813055.89205375675</v>
      </c>
      <c r="I132" s="12">
        <f t="shared" si="13"/>
        <v>2077128.7141214909</v>
      </c>
    </row>
    <row r="133" spans="2:9" x14ac:dyDescent="0.25">
      <c r="B133" s="10">
        <f t="shared" si="7"/>
        <v>108</v>
      </c>
      <c r="C133" s="12">
        <f t="shared" si="8"/>
        <v>27011.071085749976</v>
      </c>
      <c r="D133" s="12">
        <f t="shared" si="9"/>
        <v>9433.5289693072955</v>
      </c>
      <c r="E133" s="12">
        <f t="shared" si="10"/>
        <v>17577.542116442681</v>
      </c>
      <c r="F133" s="12"/>
      <c r="G133" s="62">
        <f t="shared" si="11"/>
        <v>4209176.5789769357</v>
      </c>
      <c r="H133" s="12">
        <f t="shared" si="12"/>
        <v>822489.42102306406</v>
      </c>
      <c r="I133" s="12">
        <f t="shared" si="13"/>
        <v>2094706.2562379336</v>
      </c>
    </row>
    <row r="134" spans="2:9" x14ac:dyDescent="0.25">
      <c r="B134" s="10"/>
      <c r="C134" s="62" t="s">
        <v>105</v>
      </c>
      <c r="D134" s="12"/>
      <c r="E134" s="62">
        <f>SUM(E122:E133)</f>
        <v>213478.56041214918</v>
      </c>
      <c r="F134" s="12"/>
      <c r="G134" s="12"/>
      <c r="H134" s="12"/>
      <c r="I134" s="12"/>
    </row>
    <row r="135" spans="2:9" x14ac:dyDescent="0.25">
      <c r="B135" s="10"/>
      <c r="C135" s="12"/>
      <c r="D135" s="12"/>
      <c r="E135" s="12"/>
      <c r="F135" s="12"/>
      <c r="G135" s="12"/>
      <c r="H135" s="12"/>
      <c r="I135" s="12"/>
    </row>
    <row r="136" spans="2:9" x14ac:dyDescent="0.25">
      <c r="B136" s="10">
        <f>IF(OR(G133&lt;0.01,G133="",G133=0,),"",B133+1)</f>
        <v>109</v>
      </c>
      <c r="C136" s="12">
        <f>IF(B136="","",IF($H$6&gt;((G133*$H$5)+G133),((G133*$H$5)+G133),$H$6))</f>
        <v>27011.071085749976</v>
      </c>
      <c r="D136" s="12">
        <f t="shared" si="9"/>
        <v>9472.8353400127453</v>
      </c>
      <c r="E136" s="12">
        <f>IF(B136="","",(G133*$H$5))</f>
        <v>17538.235745737231</v>
      </c>
      <c r="F136" s="12"/>
      <c r="G136" s="12">
        <f>IF(OR(B136="",0),"",(G133-D136-F136))</f>
        <v>4199703.7436369229</v>
      </c>
      <c r="H136" s="12">
        <f>IF(B136="","",(H133+D136+F136))</f>
        <v>831962.25636307686</v>
      </c>
      <c r="I136" s="12">
        <f>IF(B136="","",(I133+E136))</f>
        <v>2112244.4919836707</v>
      </c>
    </row>
    <row r="137" spans="2:9" x14ac:dyDescent="0.25">
      <c r="B137" s="10">
        <f t="shared" si="7"/>
        <v>110</v>
      </c>
      <c r="C137" s="12">
        <f t="shared" si="8"/>
        <v>27011.071085749976</v>
      </c>
      <c r="D137" s="12">
        <f t="shared" si="9"/>
        <v>9512.3054872627981</v>
      </c>
      <c r="E137" s="12">
        <f t="shared" si="10"/>
        <v>17498.765598487178</v>
      </c>
      <c r="F137" s="12"/>
      <c r="G137" s="12">
        <f t="shared" si="11"/>
        <v>4190191.4381496599</v>
      </c>
      <c r="H137" s="12">
        <f t="shared" si="12"/>
        <v>841474.56185033964</v>
      </c>
      <c r="I137" s="12">
        <f t="shared" si="13"/>
        <v>2129743.2575821579</v>
      </c>
    </row>
    <row r="138" spans="2:9" x14ac:dyDescent="0.25">
      <c r="B138" s="10">
        <f t="shared" si="7"/>
        <v>111</v>
      </c>
      <c r="C138" s="12">
        <f t="shared" si="8"/>
        <v>27011.071085749976</v>
      </c>
      <c r="D138" s="12">
        <f t="shared" si="9"/>
        <v>9551.9400934597252</v>
      </c>
      <c r="E138" s="12">
        <f t="shared" si="10"/>
        <v>17459.130992290251</v>
      </c>
      <c r="F138" s="12"/>
      <c r="G138" s="12">
        <f t="shared" si="11"/>
        <v>4180639.4980562003</v>
      </c>
      <c r="H138" s="12">
        <f t="shared" si="12"/>
        <v>851026.50194379932</v>
      </c>
      <c r="I138" s="12">
        <f t="shared" si="13"/>
        <v>2147202.3885744479</v>
      </c>
    </row>
    <row r="139" spans="2:9" x14ac:dyDescent="0.25">
      <c r="B139" s="10">
        <f t="shared" si="7"/>
        <v>112</v>
      </c>
      <c r="C139" s="12">
        <f t="shared" si="8"/>
        <v>27011.071085749976</v>
      </c>
      <c r="D139" s="12">
        <f t="shared" si="9"/>
        <v>9591.73984384914</v>
      </c>
      <c r="E139" s="12">
        <f t="shared" si="10"/>
        <v>17419.331241900836</v>
      </c>
      <c r="F139" s="12"/>
      <c r="G139" s="12">
        <f t="shared" si="11"/>
        <v>4171047.7582123512</v>
      </c>
      <c r="H139" s="12">
        <f t="shared" si="12"/>
        <v>860618.24178764841</v>
      </c>
      <c r="I139" s="12">
        <f t="shared" si="13"/>
        <v>2164621.719816349</v>
      </c>
    </row>
    <row r="140" spans="2:9" x14ac:dyDescent="0.25">
      <c r="B140" s="10">
        <f t="shared" si="7"/>
        <v>113</v>
      </c>
      <c r="C140" s="12">
        <f t="shared" si="8"/>
        <v>27011.071085749976</v>
      </c>
      <c r="D140" s="12">
        <f t="shared" si="9"/>
        <v>9631.7054265318475</v>
      </c>
      <c r="E140" s="12">
        <f t="shared" si="10"/>
        <v>17379.365659218129</v>
      </c>
      <c r="F140" s="12"/>
      <c r="G140" s="12">
        <f t="shared" si="11"/>
        <v>4161416.0527858194</v>
      </c>
      <c r="H140" s="12">
        <f t="shared" si="12"/>
        <v>870249.94721418025</v>
      </c>
      <c r="I140" s="12">
        <f t="shared" si="13"/>
        <v>2182001.0854755673</v>
      </c>
    </row>
    <row r="141" spans="2:9" x14ac:dyDescent="0.25">
      <c r="B141" s="10">
        <f t="shared" si="7"/>
        <v>114</v>
      </c>
      <c r="C141" s="12">
        <f t="shared" si="8"/>
        <v>27011.071085749976</v>
      </c>
      <c r="D141" s="12">
        <f t="shared" si="9"/>
        <v>9671.8375324757289</v>
      </c>
      <c r="E141" s="12">
        <f t="shared" si="10"/>
        <v>17339.233553274247</v>
      </c>
      <c r="F141" s="12"/>
      <c r="G141" s="12">
        <f t="shared" si="11"/>
        <v>4151744.2152533438</v>
      </c>
      <c r="H141" s="12">
        <f t="shared" si="12"/>
        <v>879921.78474665596</v>
      </c>
      <c r="I141" s="12">
        <f t="shared" si="13"/>
        <v>2199340.3190288413</v>
      </c>
    </row>
    <row r="142" spans="2:9" x14ac:dyDescent="0.25">
      <c r="B142" s="10">
        <f t="shared" si="7"/>
        <v>115</v>
      </c>
      <c r="C142" s="12">
        <f t="shared" si="8"/>
        <v>27011.071085749976</v>
      </c>
      <c r="D142" s="12">
        <f t="shared" si="9"/>
        <v>9712.1368555277113</v>
      </c>
      <c r="E142" s="12">
        <f t="shared" si="10"/>
        <v>17298.934230222265</v>
      </c>
      <c r="F142" s="12"/>
      <c r="G142" s="12">
        <f t="shared" si="11"/>
        <v>4142032.078397816</v>
      </c>
      <c r="H142" s="12">
        <f t="shared" si="12"/>
        <v>889633.92160218372</v>
      </c>
      <c r="I142" s="12">
        <f t="shared" si="13"/>
        <v>2216639.2532590637</v>
      </c>
    </row>
    <row r="143" spans="2:9" x14ac:dyDescent="0.25">
      <c r="B143" s="10">
        <f t="shared" si="7"/>
        <v>116</v>
      </c>
      <c r="C143" s="12">
        <f t="shared" si="8"/>
        <v>27011.071085749976</v>
      </c>
      <c r="D143" s="12">
        <f t="shared" si="9"/>
        <v>9752.6040924257431</v>
      </c>
      <c r="E143" s="12">
        <f t="shared" si="10"/>
        <v>17258.466993324233</v>
      </c>
      <c r="F143" s="12"/>
      <c r="G143" s="12">
        <f t="shared" si="11"/>
        <v>4132279.4743053904</v>
      </c>
      <c r="H143" s="12">
        <f t="shared" si="12"/>
        <v>899386.5256946095</v>
      </c>
      <c r="I143" s="12">
        <f t="shared" si="13"/>
        <v>2233897.7202523882</v>
      </c>
    </row>
    <row r="144" spans="2:9" x14ac:dyDescent="0.25">
      <c r="B144" s="10">
        <f t="shared" si="7"/>
        <v>117</v>
      </c>
      <c r="C144" s="12">
        <f t="shared" si="8"/>
        <v>27011.071085749976</v>
      </c>
      <c r="D144" s="12">
        <f t="shared" si="9"/>
        <v>9793.2399428108511</v>
      </c>
      <c r="E144" s="12">
        <f t="shared" si="10"/>
        <v>17217.831142939125</v>
      </c>
      <c r="F144" s="12"/>
      <c r="G144" s="12">
        <f t="shared" si="11"/>
        <v>4122486.2343625794</v>
      </c>
      <c r="H144" s="12">
        <f t="shared" si="12"/>
        <v>909179.76563742035</v>
      </c>
      <c r="I144" s="12">
        <f t="shared" si="13"/>
        <v>2251115.5513953273</v>
      </c>
    </row>
    <row r="145" spans="2:9" x14ac:dyDescent="0.25">
      <c r="B145" s="10">
        <f t="shared" si="7"/>
        <v>118</v>
      </c>
      <c r="C145" s="12">
        <f t="shared" si="8"/>
        <v>27011.071085749976</v>
      </c>
      <c r="D145" s="12">
        <f t="shared" si="9"/>
        <v>9834.0451092392286</v>
      </c>
      <c r="E145" s="12">
        <f t="shared" si="10"/>
        <v>17177.025976510748</v>
      </c>
      <c r="F145" s="12"/>
      <c r="G145" s="12">
        <f t="shared" si="11"/>
        <v>4112652.18925334</v>
      </c>
      <c r="H145" s="12">
        <f t="shared" si="12"/>
        <v>919013.81074665952</v>
      </c>
      <c r="I145" s="12">
        <f t="shared" si="13"/>
        <v>2268292.577371838</v>
      </c>
    </row>
    <row r="146" spans="2:9" x14ac:dyDescent="0.25">
      <c r="B146" s="10">
        <f t="shared" si="7"/>
        <v>119</v>
      </c>
      <c r="C146" s="12">
        <f t="shared" si="8"/>
        <v>27011.071085749976</v>
      </c>
      <c r="D146" s="12">
        <f t="shared" si="9"/>
        <v>9875.0202971943945</v>
      </c>
      <c r="E146" s="12">
        <f t="shared" si="10"/>
        <v>17136.050788555582</v>
      </c>
      <c r="F146" s="12"/>
      <c r="G146" s="12">
        <f t="shared" si="11"/>
        <v>4102777.1689561456</v>
      </c>
      <c r="H146" s="12">
        <f t="shared" si="12"/>
        <v>928888.83104385389</v>
      </c>
      <c r="I146" s="12">
        <f t="shared" si="13"/>
        <v>2285428.6281603938</v>
      </c>
    </row>
    <row r="147" spans="2:9" x14ac:dyDescent="0.25">
      <c r="B147" s="10">
        <f t="shared" si="7"/>
        <v>120</v>
      </c>
      <c r="C147" s="12">
        <f t="shared" si="8"/>
        <v>27011.071085749976</v>
      </c>
      <c r="D147" s="12">
        <f t="shared" si="9"/>
        <v>9916.1662150993689</v>
      </c>
      <c r="E147" s="12">
        <f t="shared" si="10"/>
        <v>17094.904870650607</v>
      </c>
      <c r="F147" s="12"/>
      <c r="G147" s="62">
        <f t="shared" si="11"/>
        <v>4092861.0027410462</v>
      </c>
      <c r="H147" s="12">
        <f t="shared" si="12"/>
        <v>938804.99725895328</v>
      </c>
      <c r="I147" s="12">
        <f t="shared" si="13"/>
        <v>2302523.5330310445</v>
      </c>
    </row>
    <row r="148" spans="2:9" x14ac:dyDescent="0.25">
      <c r="B148" s="10"/>
      <c r="C148" s="62" t="s">
        <v>105</v>
      </c>
      <c r="D148" s="12"/>
      <c r="E148" s="62">
        <f>SUM(E136:E147)</f>
        <v>207817.27679311045</v>
      </c>
      <c r="F148" s="12"/>
      <c r="G148" s="12"/>
      <c r="H148" s="12"/>
      <c r="I148" s="12"/>
    </row>
    <row r="149" spans="2:9" x14ac:dyDescent="0.25">
      <c r="B149" s="10"/>
      <c r="C149" s="12"/>
      <c r="D149" s="12"/>
      <c r="E149" s="12"/>
      <c r="F149" s="12"/>
      <c r="G149" s="12"/>
      <c r="H149" s="12"/>
      <c r="I149" s="12"/>
    </row>
    <row r="150" spans="2:9" x14ac:dyDescent="0.25">
      <c r="B150" s="10">
        <f>IF(OR(G147&lt;0.01,G147="",G147=0,),"",B147+1)</f>
        <v>121</v>
      </c>
      <c r="C150" s="12">
        <f>IF(B150="","",IF($H$6&gt;((G147*$H$5)+G147),((G147*$H$5)+G147),$H$6))</f>
        <v>27011.071085749976</v>
      </c>
      <c r="D150" s="12">
        <f t="shared" si="9"/>
        <v>9957.4835743289514</v>
      </c>
      <c r="E150" s="12">
        <f>IF(B150="","",(G147*$H$5))</f>
        <v>17053.587511421025</v>
      </c>
      <c r="F150" s="12"/>
      <c r="G150" s="12">
        <f>IF(OR(B150="",0),"",(G147-D150-F150))</f>
        <v>4082903.5191667173</v>
      </c>
      <c r="H150" s="12">
        <f>IF(B150="","",(H147+D150+F150))</f>
        <v>948762.48083328223</v>
      </c>
      <c r="I150" s="12">
        <f>IF(B150="","",(I147+E150))</f>
        <v>2319577.1205424657</v>
      </c>
    </row>
    <row r="151" spans="2:9" x14ac:dyDescent="0.25">
      <c r="B151" s="10">
        <f t="shared" si="7"/>
        <v>122</v>
      </c>
      <c r="C151" s="12">
        <f t="shared" si="8"/>
        <v>27011.071085749976</v>
      </c>
      <c r="D151" s="12">
        <f t="shared" si="9"/>
        <v>9998.9730892219886</v>
      </c>
      <c r="E151" s="12">
        <f t="shared" si="10"/>
        <v>17012.097996527988</v>
      </c>
      <c r="F151" s="12"/>
      <c r="G151" s="12">
        <f t="shared" si="11"/>
        <v>4072904.5460774954</v>
      </c>
      <c r="H151" s="12">
        <f t="shared" si="12"/>
        <v>958761.45392250421</v>
      </c>
      <c r="I151" s="12">
        <f t="shared" si="13"/>
        <v>2336589.2185389935</v>
      </c>
    </row>
    <row r="152" spans="2:9" x14ac:dyDescent="0.25">
      <c r="B152" s="10">
        <f t="shared" si="7"/>
        <v>123</v>
      </c>
      <c r="C152" s="12">
        <f t="shared" si="8"/>
        <v>27011.071085749976</v>
      </c>
      <c r="D152" s="12">
        <f t="shared" si="9"/>
        <v>10040.635477093747</v>
      </c>
      <c r="E152" s="12">
        <f t="shared" si="10"/>
        <v>16970.435608656229</v>
      </c>
      <c r="F152" s="12"/>
      <c r="G152" s="12">
        <f t="shared" si="11"/>
        <v>4062863.9106004015</v>
      </c>
      <c r="H152" s="12">
        <f t="shared" si="12"/>
        <v>968802.08939959796</v>
      </c>
      <c r="I152" s="12">
        <f t="shared" si="13"/>
        <v>2353559.6541476496</v>
      </c>
    </row>
    <row r="153" spans="2:9" x14ac:dyDescent="0.25">
      <c r="B153" s="10">
        <f t="shared" si="7"/>
        <v>124</v>
      </c>
      <c r="C153" s="12">
        <f t="shared" si="8"/>
        <v>27011.071085749976</v>
      </c>
      <c r="D153" s="12">
        <f t="shared" si="9"/>
        <v>10082.471458248303</v>
      </c>
      <c r="E153" s="12">
        <f t="shared" si="10"/>
        <v>16928.599627501673</v>
      </c>
      <c r="F153" s="12"/>
      <c r="G153" s="12">
        <f t="shared" si="11"/>
        <v>4052781.4391421531</v>
      </c>
      <c r="H153" s="12">
        <f t="shared" si="12"/>
        <v>978884.56085784629</v>
      </c>
      <c r="I153" s="12">
        <f t="shared" si="13"/>
        <v>2370488.2537751514</v>
      </c>
    </row>
    <row r="154" spans="2:9" x14ac:dyDescent="0.25">
      <c r="B154" s="10">
        <f t="shared" si="7"/>
        <v>125</v>
      </c>
      <c r="C154" s="12">
        <f t="shared" si="8"/>
        <v>27011.071085749976</v>
      </c>
      <c r="D154" s="12">
        <f t="shared" si="9"/>
        <v>10124.481755991004</v>
      </c>
      <c r="E154" s="12">
        <f t="shared" si="10"/>
        <v>16886.589329758972</v>
      </c>
      <c r="F154" s="12"/>
      <c r="G154" s="12">
        <f t="shared" si="11"/>
        <v>4042656.9573861621</v>
      </c>
      <c r="H154" s="12">
        <f t="shared" si="12"/>
        <v>989009.04261383729</v>
      </c>
      <c r="I154" s="12">
        <f t="shared" si="13"/>
        <v>2387374.8431049106</v>
      </c>
    </row>
    <row r="155" spans="2:9" x14ac:dyDescent="0.25">
      <c r="B155" s="10">
        <f t="shared" si="7"/>
        <v>126</v>
      </c>
      <c r="C155" s="12">
        <f t="shared" si="8"/>
        <v>27011.071085749976</v>
      </c>
      <c r="D155" s="12">
        <f t="shared" si="9"/>
        <v>10166.667096640969</v>
      </c>
      <c r="E155" s="12">
        <f t="shared" si="10"/>
        <v>16844.403989109007</v>
      </c>
      <c r="F155" s="12"/>
      <c r="G155" s="12">
        <f t="shared" si="11"/>
        <v>4032490.2902895212</v>
      </c>
      <c r="H155" s="12">
        <f t="shared" si="12"/>
        <v>999175.7097104782</v>
      </c>
      <c r="I155" s="12">
        <f t="shared" si="13"/>
        <v>2404219.2470940198</v>
      </c>
    </row>
    <row r="156" spans="2:9" x14ac:dyDescent="0.25">
      <c r="B156" s="10">
        <f t="shared" si="7"/>
        <v>127</v>
      </c>
      <c r="C156" s="12">
        <f t="shared" si="8"/>
        <v>27011.071085749976</v>
      </c>
      <c r="D156" s="12">
        <f t="shared" si="9"/>
        <v>10209.028209543638</v>
      </c>
      <c r="E156" s="12">
        <f t="shared" si="10"/>
        <v>16802.042876206338</v>
      </c>
      <c r="F156" s="12"/>
      <c r="G156" s="12">
        <f t="shared" si="11"/>
        <v>4022281.2620799774</v>
      </c>
      <c r="H156" s="12">
        <f t="shared" si="12"/>
        <v>1009384.7379200219</v>
      </c>
      <c r="I156" s="12">
        <f t="shared" si="13"/>
        <v>2421021.2899702261</v>
      </c>
    </row>
    <row r="157" spans="2:9" x14ac:dyDescent="0.25">
      <c r="B157" s="10">
        <f t="shared" si="7"/>
        <v>128</v>
      </c>
      <c r="C157" s="12">
        <f t="shared" si="8"/>
        <v>27011.071085749976</v>
      </c>
      <c r="D157" s="12">
        <f t="shared" si="9"/>
        <v>10251.565827083403</v>
      </c>
      <c r="E157" s="12">
        <f t="shared" si="10"/>
        <v>16759.505258666573</v>
      </c>
      <c r="F157" s="12"/>
      <c r="G157" s="12">
        <f t="shared" si="11"/>
        <v>4012029.6962528941</v>
      </c>
      <c r="H157" s="12">
        <f t="shared" si="12"/>
        <v>1019636.3037471053</v>
      </c>
      <c r="I157" s="12">
        <f t="shared" si="13"/>
        <v>2437780.7952288925</v>
      </c>
    </row>
    <row r="158" spans="2:9" x14ac:dyDescent="0.25">
      <c r="B158" s="10">
        <f t="shared" si="7"/>
        <v>129</v>
      </c>
      <c r="C158" s="12">
        <f t="shared" si="8"/>
        <v>27011.071085749976</v>
      </c>
      <c r="D158" s="12">
        <f t="shared" si="9"/>
        <v>10294.280684696252</v>
      </c>
      <c r="E158" s="12">
        <f t="shared" si="10"/>
        <v>16716.790401053724</v>
      </c>
      <c r="F158" s="12"/>
      <c r="G158" s="12">
        <f t="shared" si="11"/>
        <v>4001735.4155681981</v>
      </c>
      <c r="H158" s="12">
        <f t="shared" si="12"/>
        <v>1029930.5844318016</v>
      </c>
      <c r="I158" s="12">
        <f t="shared" si="13"/>
        <v>2454497.5856299461</v>
      </c>
    </row>
    <row r="159" spans="2:9" x14ac:dyDescent="0.25">
      <c r="B159" s="10">
        <f t="shared" si="7"/>
        <v>130</v>
      </c>
      <c r="C159" s="12">
        <f t="shared" si="8"/>
        <v>27011.071085749976</v>
      </c>
      <c r="D159" s="12">
        <f t="shared" si="9"/>
        <v>10337.173520882483</v>
      </c>
      <c r="E159" s="12">
        <f t="shared" si="10"/>
        <v>16673.897564867493</v>
      </c>
      <c r="F159" s="12"/>
      <c r="G159" s="12">
        <f t="shared" si="11"/>
        <v>3991398.2420473155</v>
      </c>
      <c r="H159" s="12">
        <f t="shared" si="12"/>
        <v>1040267.7579526841</v>
      </c>
      <c r="I159" s="12">
        <f t="shared" si="13"/>
        <v>2471171.4831948136</v>
      </c>
    </row>
    <row r="160" spans="2:9" x14ac:dyDescent="0.25">
      <c r="B160" s="10">
        <f t="shared" ref="B160:B223" si="14">IF(OR(G159&lt;0.01,G159="",G159=0,),"",B159+1)</f>
        <v>131</v>
      </c>
      <c r="C160" s="12">
        <f t="shared" ref="C160:C223" si="15">IF(B160="","",IF($H$6&gt;((G159*$H$5)+G159),((G159*$H$5)+G159),$H$6))</f>
        <v>27011.071085749976</v>
      </c>
      <c r="D160" s="12">
        <f t="shared" ref="D160:D223" si="16">IF(B160="","",(C160-E160))</f>
        <v>10380.245077219497</v>
      </c>
      <c r="E160" s="12">
        <f t="shared" ref="E160:E223" si="17">IF(B160="","",(G159*$H$5))</f>
        <v>16630.826008530479</v>
      </c>
      <c r="F160" s="12"/>
      <c r="G160" s="12">
        <f t="shared" ref="G160:G223" si="18">IF(OR(B160="",0),"",(G159-D160-F160))</f>
        <v>3981017.9969700961</v>
      </c>
      <c r="H160" s="12">
        <f t="shared" ref="H160:H223" si="19">IF(B160="","",(H159+D160+F160))</f>
        <v>1050648.0030299036</v>
      </c>
      <c r="I160" s="12">
        <f t="shared" ref="I160:I223" si="20">IF(B160="","",(I159+E160))</f>
        <v>2487802.3092033439</v>
      </c>
    </row>
    <row r="161" spans="2:9" x14ac:dyDescent="0.25">
      <c r="B161" s="10">
        <f t="shared" si="14"/>
        <v>132</v>
      </c>
      <c r="C161" s="12">
        <f t="shared" si="15"/>
        <v>27011.071085749976</v>
      </c>
      <c r="D161" s="12">
        <f t="shared" si="16"/>
        <v>10423.496098374577</v>
      </c>
      <c r="E161" s="12">
        <f t="shared" si="17"/>
        <v>16587.574987375399</v>
      </c>
      <c r="F161" s="12"/>
      <c r="G161" s="12">
        <f t="shared" si="18"/>
        <v>3970594.5008717217</v>
      </c>
      <c r="H161" s="12">
        <f t="shared" si="19"/>
        <v>1061071.4991282781</v>
      </c>
      <c r="I161" s="12">
        <f t="shared" si="20"/>
        <v>2504389.8841907191</v>
      </c>
    </row>
    <row r="162" spans="2:9" x14ac:dyDescent="0.25">
      <c r="B162" s="10">
        <f t="shared" si="14"/>
        <v>133</v>
      </c>
      <c r="C162" s="12">
        <f t="shared" si="15"/>
        <v>27011.071085749976</v>
      </c>
      <c r="D162" s="12">
        <f t="shared" si="16"/>
        <v>10466.927332117804</v>
      </c>
      <c r="E162" s="12">
        <f t="shared" si="17"/>
        <v>16544.143753632172</v>
      </c>
      <c r="F162" s="12"/>
      <c r="G162" s="12">
        <f t="shared" si="18"/>
        <v>3960127.573539604</v>
      </c>
      <c r="H162" s="12">
        <f t="shared" si="19"/>
        <v>1071538.426460396</v>
      </c>
      <c r="I162" s="12">
        <f t="shared" si="20"/>
        <v>2520934.0279443511</v>
      </c>
    </row>
    <row r="163" spans="2:9" x14ac:dyDescent="0.25">
      <c r="B163" s="10">
        <f t="shared" si="14"/>
        <v>134</v>
      </c>
      <c r="C163" s="12">
        <f t="shared" si="15"/>
        <v>27011.071085749976</v>
      </c>
      <c r="D163" s="12">
        <f t="shared" si="16"/>
        <v>10510.539529334961</v>
      </c>
      <c r="E163" s="12">
        <f t="shared" si="17"/>
        <v>16500.531556415015</v>
      </c>
      <c r="F163" s="12"/>
      <c r="G163" s="12">
        <f t="shared" si="18"/>
        <v>3949617.0340102692</v>
      </c>
      <c r="H163" s="12">
        <f t="shared" si="19"/>
        <v>1082048.965989731</v>
      </c>
      <c r="I163" s="12">
        <f t="shared" si="20"/>
        <v>2537434.559500766</v>
      </c>
    </row>
    <row r="164" spans="2:9" x14ac:dyDescent="0.25">
      <c r="B164" s="10">
        <f t="shared" si="14"/>
        <v>135</v>
      </c>
      <c r="C164" s="12">
        <f t="shared" si="15"/>
        <v>27011.071085749976</v>
      </c>
      <c r="D164" s="12">
        <f t="shared" si="16"/>
        <v>10554.33344404052</v>
      </c>
      <c r="E164" s="12">
        <f t="shared" si="17"/>
        <v>16456.737641709457</v>
      </c>
      <c r="F164" s="12"/>
      <c r="G164" s="12">
        <f t="shared" si="18"/>
        <v>3939062.7005662285</v>
      </c>
      <c r="H164" s="12">
        <f t="shared" si="19"/>
        <v>1092603.2994337715</v>
      </c>
      <c r="I164" s="12">
        <f t="shared" si="20"/>
        <v>2553891.2971424754</v>
      </c>
    </row>
    <row r="165" spans="2:9" x14ac:dyDescent="0.25">
      <c r="B165" s="10">
        <f t="shared" si="14"/>
        <v>136</v>
      </c>
      <c r="C165" s="12">
        <f t="shared" si="15"/>
        <v>27011.071085749976</v>
      </c>
      <c r="D165" s="12">
        <f t="shared" si="16"/>
        <v>10598.309833390693</v>
      </c>
      <c r="E165" s="12">
        <f t="shared" si="17"/>
        <v>16412.761252359283</v>
      </c>
      <c r="F165" s="12"/>
      <c r="G165" s="12">
        <f t="shared" si="18"/>
        <v>3928464.3907328378</v>
      </c>
      <c r="H165" s="12">
        <f t="shared" si="19"/>
        <v>1103201.6092671622</v>
      </c>
      <c r="I165" s="12">
        <f t="shared" si="20"/>
        <v>2570304.0583948349</v>
      </c>
    </row>
    <row r="166" spans="2:9" x14ac:dyDescent="0.25">
      <c r="B166" s="10">
        <f t="shared" si="14"/>
        <v>137</v>
      </c>
      <c r="C166" s="12">
        <f t="shared" si="15"/>
        <v>27011.071085749976</v>
      </c>
      <c r="D166" s="12">
        <f t="shared" si="16"/>
        <v>10642.469457696485</v>
      </c>
      <c r="E166" s="12">
        <f t="shared" si="17"/>
        <v>16368.601628053491</v>
      </c>
      <c r="F166" s="12"/>
      <c r="G166" s="12">
        <f t="shared" si="18"/>
        <v>3917821.9212751412</v>
      </c>
      <c r="H166" s="12">
        <f t="shared" si="19"/>
        <v>1113844.0787248586</v>
      </c>
      <c r="I166" s="12">
        <f t="shared" si="20"/>
        <v>2586672.6600228883</v>
      </c>
    </row>
    <row r="167" spans="2:9" x14ac:dyDescent="0.25">
      <c r="B167" s="10">
        <f t="shared" si="14"/>
        <v>138</v>
      </c>
      <c r="C167" s="12">
        <f t="shared" si="15"/>
        <v>27011.071085749976</v>
      </c>
      <c r="D167" s="12">
        <f t="shared" si="16"/>
        <v>10686.813080436888</v>
      </c>
      <c r="E167" s="12">
        <f t="shared" si="17"/>
        <v>16324.258005313088</v>
      </c>
      <c r="F167" s="12"/>
      <c r="G167" s="12">
        <f t="shared" si="18"/>
        <v>3907135.1081947042</v>
      </c>
      <c r="H167" s="12">
        <f t="shared" si="19"/>
        <v>1124530.8918052954</v>
      </c>
      <c r="I167" s="12">
        <f t="shared" si="20"/>
        <v>2602996.9180282014</v>
      </c>
    </row>
    <row r="168" spans="2:9" x14ac:dyDescent="0.25">
      <c r="B168" s="10">
        <f t="shared" si="14"/>
        <v>139</v>
      </c>
      <c r="C168" s="12">
        <f t="shared" si="15"/>
        <v>27011.071085749976</v>
      </c>
      <c r="D168" s="12">
        <f t="shared" si="16"/>
        <v>10731.341468272043</v>
      </c>
      <c r="E168" s="12">
        <f t="shared" si="17"/>
        <v>16279.729617477933</v>
      </c>
      <c r="F168" s="12"/>
      <c r="G168" s="12">
        <f t="shared" si="18"/>
        <v>3896403.7667264319</v>
      </c>
      <c r="H168" s="12">
        <f t="shared" si="19"/>
        <v>1135262.2332735674</v>
      </c>
      <c r="I168" s="12">
        <f t="shared" si="20"/>
        <v>2619276.6476456793</v>
      </c>
    </row>
    <row r="169" spans="2:9" x14ac:dyDescent="0.25">
      <c r="B169" s="10">
        <f t="shared" si="14"/>
        <v>140</v>
      </c>
      <c r="C169" s="12">
        <f t="shared" si="15"/>
        <v>27011.071085749976</v>
      </c>
      <c r="D169" s="12">
        <f t="shared" si="16"/>
        <v>10776.05539105651</v>
      </c>
      <c r="E169" s="12">
        <f t="shared" si="17"/>
        <v>16235.015694693466</v>
      </c>
      <c r="F169" s="12"/>
      <c r="G169" s="12">
        <f t="shared" si="18"/>
        <v>3885627.7113353754</v>
      </c>
      <c r="H169" s="12">
        <f t="shared" si="19"/>
        <v>1146038.2886646239</v>
      </c>
      <c r="I169" s="12">
        <f t="shared" si="20"/>
        <v>2635511.663340373</v>
      </c>
    </row>
    <row r="170" spans="2:9" x14ac:dyDescent="0.25">
      <c r="B170" s="10">
        <f t="shared" si="14"/>
        <v>141</v>
      </c>
      <c r="C170" s="12">
        <f t="shared" si="15"/>
        <v>27011.071085749976</v>
      </c>
      <c r="D170" s="12">
        <f t="shared" si="16"/>
        <v>10820.955621852579</v>
      </c>
      <c r="E170" s="12">
        <f t="shared" si="17"/>
        <v>16190.115463897397</v>
      </c>
      <c r="F170" s="12"/>
      <c r="G170" s="12">
        <f t="shared" si="18"/>
        <v>3874806.7557135229</v>
      </c>
      <c r="H170" s="12">
        <f t="shared" si="19"/>
        <v>1156859.2442864764</v>
      </c>
      <c r="I170" s="12">
        <f t="shared" si="20"/>
        <v>2651701.7788042706</v>
      </c>
    </row>
    <row r="171" spans="2:9" x14ac:dyDescent="0.25">
      <c r="B171" s="10">
        <f t="shared" si="14"/>
        <v>142</v>
      </c>
      <c r="C171" s="12">
        <f t="shared" si="15"/>
        <v>27011.071085749976</v>
      </c>
      <c r="D171" s="12">
        <f t="shared" si="16"/>
        <v>10866.042936943632</v>
      </c>
      <c r="E171" s="12">
        <f t="shared" si="17"/>
        <v>16145.028148806345</v>
      </c>
      <c r="F171" s="12"/>
      <c r="G171" s="12">
        <f t="shared" si="18"/>
        <v>3863940.7127765794</v>
      </c>
      <c r="H171" s="12">
        <f t="shared" si="19"/>
        <v>1167725.2872234201</v>
      </c>
      <c r="I171" s="12">
        <f t="shared" si="20"/>
        <v>2667846.8069530767</v>
      </c>
    </row>
    <row r="172" spans="2:9" x14ac:dyDescent="0.25">
      <c r="B172" s="10">
        <f t="shared" si="14"/>
        <v>143</v>
      </c>
      <c r="C172" s="12">
        <f t="shared" si="15"/>
        <v>27011.071085749976</v>
      </c>
      <c r="D172" s="12">
        <f t="shared" si="16"/>
        <v>10911.318115847562</v>
      </c>
      <c r="E172" s="12">
        <f t="shared" si="17"/>
        <v>16099.752969902414</v>
      </c>
      <c r="F172" s="12"/>
      <c r="G172" s="12">
        <f t="shared" si="18"/>
        <v>3853029.3946607318</v>
      </c>
      <c r="H172" s="12">
        <f t="shared" si="19"/>
        <v>1178636.6053392678</v>
      </c>
      <c r="I172" s="12">
        <f t="shared" si="20"/>
        <v>2683946.5599229792</v>
      </c>
    </row>
    <row r="173" spans="2:9" x14ac:dyDescent="0.25">
      <c r="B173" s="10">
        <f t="shared" si="14"/>
        <v>144</v>
      </c>
      <c r="C173" s="12">
        <f t="shared" si="15"/>
        <v>27011.071085749976</v>
      </c>
      <c r="D173" s="12">
        <f t="shared" si="16"/>
        <v>10956.78194133026</v>
      </c>
      <c r="E173" s="12">
        <f t="shared" si="17"/>
        <v>16054.289144419716</v>
      </c>
      <c r="F173" s="12"/>
      <c r="G173" s="12">
        <f t="shared" si="18"/>
        <v>3842072.6127194017</v>
      </c>
      <c r="H173" s="12">
        <f t="shared" si="19"/>
        <v>1189593.387280598</v>
      </c>
      <c r="I173" s="12">
        <f t="shared" si="20"/>
        <v>2700000.8490673988</v>
      </c>
    </row>
    <row r="174" spans="2:9" x14ac:dyDescent="0.25">
      <c r="B174" s="10">
        <f t="shared" si="14"/>
        <v>145</v>
      </c>
      <c r="C174" s="12">
        <f t="shared" si="15"/>
        <v>27011.071085749976</v>
      </c>
      <c r="D174" s="12">
        <f t="shared" si="16"/>
        <v>11002.435199419137</v>
      </c>
      <c r="E174" s="12">
        <f t="shared" si="17"/>
        <v>16008.63588633084</v>
      </c>
      <c r="F174" s="12"/>
      <c r="G174" s="12">
        <f t="shared" si="18"/>
        <v>3831070.1775199827</v>
      </c>
      <c r="H174" s="12">
        <f t="shared" si="19"/>
        <v>1200595.8224800171</v>
      </c>
      <c r="I174" s="12">
        <f t="shared" si="20"/>
        <v>2716009.4849537294</v>
      </c>
    </row>
    <row r="175" spans="2:9" x14ac:dyDescent="0.25">
      <c r="B175" s="10">
        <f t="shared" si="14"/>
        <v>146</v>
      </c>
      <c r="C175" s="12">
        <f t="shared" si="15"/>
        <v>27011.071085749976</v>
      </c>
      <c r="D175" s="12">
        <f t="shared" si="16"/>
        <v>11048.278679416715</v>
      </c>
      <c r="E175" s="12">
        <f t="shared" si="17"/>
        <v>15962.792406333261</v>
      </c>
      <c r="F175" s="12"/>
      <c r="G175" s="12">
        <f t="shared" si="18"/>
        <v>3820021.8988405662</v>
      </c>
      <c r="H175" s="12">
        <f t="shared" si="19"/>
        <v>1211644.1011594338</v>
      </c>
      <c r="I175" s="12">
        <f t="shared" si="20"/>
        <v>2731972.2773600626</v>
      </c>
    </row>
    <row r="176" spans="2:9" x14ac:dyDescent="0.25">
      <c r="B176" s="10">
        <f t="shared" si="14"/>
        <v>147</v>
      </c>
      <c r="C176" s="12">
        <f t="shared" si="15"/>
        <v>27011.071085749976</v>
      </c>
      <c r="D176" s="12">
        <f t="shared" si="16"/>
        <v>11094.313173914285</v>
      </c>
      <c r="E176" s="12">
        <f t="shared" si="17"/>
        <v>15916.757911835692</v>
      </c>
      <c r="F176" s="12"/>
      <c r="G176" s="12">
        <f t="shared" si="18"/>
        <v>3808927.5856666518</v>
      </c>
      <c r="H176" s="12">
        <f t="shared" si="19"/>
        <v>1222738.4143333482</v>
      </c>
      <c r="I176" s="12">
        <f t="shared" si="20"/>
        <v>2747889.0352718984</v>
      </c>
    </row>
    <row r="177" spans="2:9" x14ac:dyDescent="0.25">
      <c r="B177" s="10">
        <f t="shared" si="14"/>
        <v>148</v>
      </c>
      <c r="C177" s="12">
        <f t="shared" si="15"/>
        <v>27011.071085749976</v>
      </c>
      <c r="D177" s="12">
        <f t="shared" si="16"/>
        <v>11140.539478805595</v>
      </c>
      <c r="E177" s="12">
        <f t="shared" si="17"/>
        <v>15870.531606944382</v>
      </c>
      <c r="F177" s="12"/>
      <c r="G177" s="12">
        <f t="shared" si="18"/>
        <v>3797787.0461878465</v>
      </c>
      <c r="H177" s="12">
        <f t="shared" si="19"/>
        <v>1233878.9538121538</v>
      </c>
      <c r="I177" s="12">
        <f t="shared" si="20"/>
        <v>2763759.5668788427</v>
      </c>
    </row>
    <row r="178" spans="2:9" x14ac:dyDescent="0.25">
      <c r="B178" s="10">
        <f t="shared" si="14"/>
        <v>149</v>
      </c>
      <c r="C178" s="12">
        <f t="shared" si="15"/>
        <v>27011.071085749976</v>
      </c>
      <c r="D178" s="12">
        <f t="shared" si="16"/>
        <v>11186.958393300616</v>
      </c>
      <c r="E178" s="12">
        <f t="shared" si="17"/>
        <v>15824.11269244936</v>
      </c>
      <c r="F178" s="12"/>
      <c r="G178" s="12">
        <f t="shared" si="18"/>
        <v>3786600.087794546</v>
      </c>
      <c r="H178" s="12">
        <f t="shared" si="19"/>
        <v>1245065.9122054544</v>
      </c>
      <c r="I178" s="12">
        <f t="shared" si="20"/>
        <v>2779583.6795712919</v>
      </c>
    </row>
    <row r="179" spans="2:9" x14ac:dyDescent="0.25">
      <c r="B179" s="10">
        <f t="shared" si="14"/>
        <v>150</v>
      </c>
      <c r="C179" s="12">
        <f t="shared" si="15"/>
        <v>27011.071085749976</v>
      </c>
      <c r="D179" s="12">
        <f t="shared" si="16"/>
        <v>11233.570719939367</v>
      </c>
      <c r="E179" s="12">
        <f t="shared" si="17"/>
        <v>15777.500365810609</v>
      </c>
      <c r="F179" s="12"/>
      <c r="G179" s="12">
        <f t="shared" si="18"/>
        <v>3775366.5170746068</v>
      </c>
      <c r="H179" s="12">
        <f t="shared" si="19"/>
        <v>1256299.4829253939</v>
      </c>
      <c r="I179" s="12">
        <f t="shared" si="20"/>
        <v>2795361.1799371024</v>
      </c>
    </row>
    <row r="180" spans="2:9" x14ac:dyDescent="0.25">
      <c r="B180" s="10">
        <f t="shared" si="14"/>
        <v>151</v>
      </c>
      <c r="C180" s="12">
        <f t="shared" si="15"/>
        <v>27011.071085749976</v>
      </c>
      <c r="D180" s="12">
        <f t="shared" si="16"/>
        <v>11280.377264605781</v>
      </c>
      <c r="E180" s="12">
        <f t="shared" si="17"/>
        <v>15730.693821144196</v>
      </c>
      <c r="F180" s="12"/>
      <c r="G180" s="12">
        <f t="shared" si="18"/>
        <v>3764086.139810001</v>
      </c>
      <c r="H180" s="12">
        <f t="shared" si="19"/>
        <v>1267579.8601899997</v>
      </c>
      <c r="I180" s="12">
        <f t="shared" si="20"/>
        <v>2811091.8737582467</v>
      </c>
    </row>
    <row r="181" spans="2:9" x14ac:dyDescent="0.25">
      <c r="B181" s="10">
        <f t="shared" si="14"/>
        <v>152</v>
      </c>
      <c r="C181" s="12">
        <f t="shared" si="15"/>
        <v>27011.071085749976</v>
      </c>
      <c r="D181" s="12">
        <f t="shared" si="16"/>
        <v>11327.378836541639</v>
      </c>
      <c r="E181" s="12">
        <f t="shared" si="17"/>
        <v>15683.692249208338</v>
      </c>
      <c r="F181" s="12"/>
      <c r="G181" s="12">
        <f t="shared" si="18"/>
        <v>3752758.7609734596</v>
      </c>
      <c r="H181" s="12">
        <f t="shared" si="19"/>
        <v>1278907.2390265414</v>
      </c>
      <c r="I181" s="12">
        <f t="shared" si="20"/>
        <v>2826775.5660074549</v>
      </c>
    </row>
    <row r="182" spans="2:9" x14ac:dyDescent="0.25">
      <c r="B182" s="10">
        <f t="shared" si="14"/>
        <v>153</v>
      </c>
      <c r="C182" s="12">
        <f t="shared" si="15"/>
        <v>27011.071085749976</v>
      </c>
      <c r="D182" s="12">
        <f t="shared" si="16"/>
        <v>11374.576248360561</v>
      </c>
      <c r="E182" s="12">
        <f t="shared" si="17"/>
        <v>15636.494837389415</v>
      </c>
      <c r="F182" s="12"/>
      <c r="G182" s="12">
        <f t="shared" si="18"/>
        <v>3741384.1847250992</v>
      </c>
      <c r="H182" s="12">
        <f t="shared" si="19"/>
        <v>1290281.8152749019</v>
      </c>
      <c r="I182" s="12">
        <f t="shared" si="20"/>
        <v>2842412.0608448442</v>
      </c>
    </row>
    <row r="183" spans="2:9" x14ac:dyDescent="0.25">
      <c r="B183" s="10">
        <f t="shared" si="14"/>
        <v>154</v>
      </c>
      <c r="C183" s="12">
        <f t="shared" si="15"/>
        <v>27011.071085749976</v>
      </c>
      <c r="D183" s="12">
        <f t="shared" si="16"/>
        <v>11421.970316062063</v>
      </c>
      <c r="E183" s="12">
        <f t="shared" si="17"/>
        <v>15589.100769687913</v>
      </c>
      <c r="F183" s="12"/>
      <c r="G183" s="12">
        <f t="shared" si="18"/>
        <v>3729962.214409037</v>
      </c>
      <c r="H183" s="12">
        <f t="shared" si="19"/>
        <v>1301703.7855909639</v>
      </c>
      <c r="I183" s="12">
        <f t="shared" si="20"/>
        <v>2858001.1616145321</v>
      </c>
    </row>
    <row r="184" spans="2:9" x14ac:dyDescent="0.25">
      <c r="B184" s="10">
        <f t="shared" si="14"/>
        <v>155</v>
      </c>
      <c r="C184" s="12">
        <f t="shared" si="15"/>
        <v>27011.071085749976</v>
      </c>
      <c r="D184" s="12">
        <f t="shared" si="16"/>
        <v>11469.561859045656</v>
      </c>
      <c r="E184" s="12">
        <f t="shared" si="17"/>
        <v>15541.50922670432</v>
      </c>
      <c r="F184" s="12"/>
      <c r="G184" s="12">
        <f t="shared" si="18"/>
        <v>3718492.6525499914</v>
      </c>
      <c r="H184" s="12">
        <f t="shared" si="19"/>
        <v>1313173.3474500095</v>
      </c>
      <c r="I184" s="12">
        <f t="shared" si="20"/>
        <v>2873542.6708412366</v>
      </c>
    </row>
    <row r="185" spans="2:9" x14ac:dyDescent="0.25">
      <c r="B185" s="10">
        <f t="shared" si="14"/>
        <v>156</v>
      </c>
      <c r="C185" s="12">
        <f t="shared" si="15"/>
        <v>27011.071085749976</v>
      </c>
      <c r="D185" s="12">
        <f t="shared" si="16"/>
        <v>11517.351700125013</v>
      </c>
      <c r="E185" s="12">
        <f t="shared" si="17"/>
        <v>15493.719385624963</v>
      </c>
      <c r="F185" s="12"/>
      <c r="G185" s="12">
        <f t="shared" si="18"/>
        <v>3706975.3008498666</v>
      </c>
      <c r="H185" s="12">
        <f t="shared" si="19"/>
        <v>1324690.6991501346</v>
      </c>
      <c r="I185" s="12">
        <f t="shared" si="20"/>
        <v>2889036.3902268615</v>
      </c>
    </row>
    <row r="186" spans="2:9" x14ac:dyDescent="0.25">
      <c r="B186" s="10">
        <f t="shared" si="14"/>
        <v>157</v>
      </c>
      <c r="C186" s="12">
        <f t="shared" si="15"/>
        <v>27011.071085749976</v>
      </c>
      <c r="D186" s="12">
        <f t="shared" si="16"/>
        <v>11565.340665542199</v>
      </c>
      <c r="E186" s="12">
        <f t="shared" si="17"/>
        <v>15445.730420207778</v>
      </c>
      <c r="F186" s="12"/>
      <c r="G186" s="12">
        <f t="shared" si="18"/>
        <v>3695409.9601843245</v>
      </c>
      <c r="H186" s="12">
        <f t="shared" si="19"/>
        <v>1336256.0398156769</v>
      </c>
      <c r="I186" s="12">
        <f t="shared" si="20"/>
        <v>2904482.1206470691</v>
      </c>
    </row>
    <row r="187" spans="2:9" x14ac:dyDescent="0.25">
      <c r="B187" s="10">
        <f t="shared" si="14"/>
        <v>158</v>
      </c>
      <c r="C187" s="12">
        <f t="shared" si="15"/>
        <v>27011.071085749976</v>
      </c>
      <c r="D187" s="12">
        <f t="shared" si="16"/>
        <v>11613.529584981958</v>
      </c>
      <c r="E187" s="12">
        <f t="shared" si="17"/>
        <v>15397.541500768019</v>
      </c>
      <c r="F187" s="12"/>
      <c r="G187" s="12">
        <f t="shared" si="18"/>
        <v>3683796.4305993426</v>
      </c>
      <c r="H187" s="12">
        <f t="shared" si="19"/>
        <v>1347869.5694006588</v>
      </c>
      <c r="I187" s="12">
        <f t="shared" si="20"/>
        <v>2919879.6621478372</v>
      </c>
    </row>
    <row r="188" spans="2:9" x14ac:dyDescent="0.25">
      <c r="B188" s="10">
        <f t="shared" si="14"/>
        <v>159</v>
      </c>
      <c r="C188" s="12">
        <f t="shared" si="15"/>
        <v>27011.071085749976</v>
      </c>
      <c r="D188" s="12">
        <f t="shared" si="16"/>
        <v>11661.919291586049</v>
      </c>
      <c r="E188" s="12">
        <f t="shared" si="17"/>
        <v>15349.151794163927</v>
      </c>
      <c r="F188" s="12"/>
      <c r="G188" s="12">
        <f t="shared" si="18"/>
        <v>3672134.5113077564</v>
      </c>
      <c r="H188" s="12">
        <f t="shared" si="19"/>
        <v>1359531.488692245</v>
      </c>
      <c r="I188" s="12">
        <f t="shared" si="20"/>
        <v>2935228.8139420012</v>
      </c>
    </row>
    <row r="189" spans="2:9" x14ac:dyDescent="0.25">
      <c r="B189" s="10">
        <f t="shared" si="14"/>
        <v>160</v>
      </c>
      <c r="C189" s="12">
        <f t="shared" si="15"/>
        <v>27011.071085749976</v>
      </c>
      <c r="D189" s="12">
        <f t="shared" si="16"/>
        <v>11710.510621967658</v>
      </c>
      <c r="E189" s="12">
        <f t="shared" si="17"/>
        <v>15300.560463782318</v>
      </c>
      <c r="F189" s="12"/>
      <c r="G189" s="12">
        <f t="shared" si="18"/>
        <v>3660424.0006857887</v>
      </c>
      <c r="H189" s="12">
        <f t="shared" si="19"/>
        <v>1371241.9993142127</v>
      </c>
      <c r="I189" s="12">
        <f t="shared" si="20"/>
        <v>2950529.3744057836</v>
      </c>
    </row>
    <row r="190" spans="2:9" x14ac:dyDescent="0.25">
      <c r="B190" s="10">
        <f t="shared" si="14"/>
        <v>161</v>
      </c>
      <c r="C190" s="12">
        <f t="shared" si="15"/>
        <v>27011.071085749976</v>
      </c>
      <c r="D190" s="12">
        <f t="shared" si="16"/>
        <v>11759.304416225857</v>
      </c>
      <c r="E190" s="12">
        <f t="shared" si="17"/>
        <v>15251.766669524119</v>
      </c>
      <c r="F190" s="12"/>
      <c r="G190" s="12">
        <f t="shared" si="18"/>
        <v>3648664.6962695629</v>
      </c>
      <c r="H190" s="12">
        <f t="shared" si="19"/>
        <v>1383001.3037304385</v>
      </c>
      <c r="I190" s="12">
        <f t="shared" si="20"/>
        <v>2965781.1410753075</v>
      </c>
    </row>
    <row r="191" spans="2:9" x14ac:dyDescent="0.25">
      <c r="B191" s="10">
        <f t="shared" si="14"/>
        <v>162</v>
      </c>
      <c r="C191" s="12">
        <f t="shared" si="15"/>
        <v>27011.071085749976</v>
      </c>
      <c r="D191" s="12">
        <f t="shared" si="16"/>
        <v>11808.301517960132</v>
      </c>
      <c r="E191" s="12">
        <f t="shared" si="17"/>
        <v>15202.769567789845</v>
      </c>
      <c r="F191" s="12"/>
      <c r="G191" s="12">
        <f t="shared" si="18"/>
        <v>3636856.3947516028</v>
      </c>
      <c r="H191" s="12">
        <f t="shared" si="19"/>
        <v>1394809.6052483986</v>
      </c>
      <c r="I191" s="12">
        <f t="shared" si="20"/>
        <v>2980983.9106430975</v>
      </c>
    </row>
    <row r="192" spans="2:9" x14ac:dyDescent="0.25">
      <c r="B192" s="10">
        <f t="shared" si="14"/>
        <v>163</v>
      </c>
      <c r="C192" s="12">
        <f t="shared" si="15"/>
        <v>27011.071085749976</v>
      </c>
      <c r="D192" s="12">
        <f t="shared" si="16"/>
        <v>11857.502774284965</v>
      </c>
      <c r="E192" s="12">
        <f t="shared" si="17"/>
        <v>15153.568311465011</v>
      </c>
      <c r="F192" s="12"/>
      <c r="G192" s="12">
        <f t="shared" si="18"/>
        <v>3624998.8919773176</v>
      </c>
      <c r="H192" s="12">
        <f t="shared" si="19"/>
        <v>1406667.1080226835</v>
      </c>
      <c r="I192" s="12">
        <f t="shared" si="20"/>
        <v>2996137.4789545625</v>
      </c>
    </row>
    <row r="193" spans="2:9" x14ac:dyDescent="0.25">
      <c r="B193" s="10">
        <f t="shared" si="14"/>
        <v>164</v>
      </c>
      <c r="C193" s="12">
        <f t="shared" si="15"/>
        <v>27011.071085749976</v>
      </c>
      <c r="D193" s="12">
        <f t="shared" si="16"/>
        <v>11906.909035844486</v>
      </c>
      <c r="E193" s="12">
        <f t="shared" si="17"/>
        <v>15104.16204990549</v>
      </c>
      <c r="F193" s="12"/>
      <c r="G193" s="12">
        <f t="shared" si="18"/>
        <v>3613091.9829414734</v>
      </c>
      <c r="H193" s="12">
        <f t="shared" si="19"/>
        <v>1418574.017058528</v>
      </c>
      <c r="I193" s="12">
        <f t="shared" si="20"/>
        <v>3011241.6410044678</v>
      </c>
    </row>
    <row r="194" spans="2:9" x14ac:dyDescent="0.25">
      <c r="B194" s="10">
        <f t="shared" si="14"/>
        <v>165</v>
      </c>
      <c r="C194" s="12">
        <f t="shared" si="15"/>
        <v>27011.071085749976</v>
      </c>
      <c r="D194" s="12">
        <f t="shared" si="16"/>
        <v>11956.521156827172</v>
      </c>
      <c r="E194" s="12">
        <f t="shared" si="17"/>
        <v>15054.549928922805</v>
      </c>
      <c r="F194" s="12"/>
      <c r="G194" s="12">
        <f t="shared" si="18"/>
        <v>3601135.4617846464</v>
      </c>
      <c r="H194" s="12">
        <f t="shared" si="19"/>
        <v>1430530.5382153552</v>
      </c>
      <c r="I194" s="12">
        <f t="shared" si="20"/>
        <v>3026296.1909333905</v>
      </c>
    </row>
    <row r="195" spans="2:9" x14ac:dyDescent="0.25">
      <c r="B195" s="10">
        <f t="shared" si="14"/>
        <v>166</v>
      </c>
      <c r="C195" s="12">
        <f t="shared" si="15"/>
        <v>27011.071085749976</v>
      </c>
      <c r="D195" s="12">
        <f t="shared" si="16"/>
        <v>12006.339994980617</v>
      </c>
      <c r="E195" s="12">
        <f t="shared" si="17"/>
        <v>15004.731090769359</v>
      </c>
      <c r="F195" s="12"/>
      <c r="G195" s="12">
        <f t="shared" si="18"/>
        <v>3589129.1217896659</v>
      </c>
      <c r="H195" s="12">
        <f t="shared" si="19"/>
        <v>1442536.878210336</v>
      </c>
      <c r="I195" s="12">
        <f t="shared" si="20"/>
        <v>3041300.9220241597</v>
      </c>
    </row>
    <row r="196" spans="2:9" x14ac:dyDescent="0.25">
      <c r="B196" s="10">
        <f t="shared" si="14"/>
        <v>167</v>
      </c>
      <c r="C196" s="12">
        <f t="shared" si="15"/>
        <v>27011.071085749976</v>
      </c>
      <c r="D196" s="12">
        <f t="shared" si="16"/>
        <v>12056.366411626368</v>
      </c>
      <c r="E196" s="12">
        <f t="shared" si="17"/>
        <v>14954.704674123608</v>
      </c>
      <c r="F196" s="12"/>
      <c r="G196" s="12">
        <f t="shared" si="18"/>
        <v>3577072.7553780396</v>
      </c>
      <c r="H196" s="12">
        <f t="shared" si="19"/>
        <v>1454593.2446219623</v>
      </c>
      <c r="I196" s="12">
        <f t="shared" si="20"/>
        <v>3056255.6266982835</v>
      </c>
    </row>
    <row r="197" spans="2:9" x14ac:dyDescent="0.25">
      <c r="B197" s="10">
        <f t="shared" si="14"/>
        <v>168</v>
      </c>
      <c r="C197" s="12">
        <f t="shared" si="15"/>
        <v>27011.071085749976</v>
      </c>
      <c r="D197" s="12">
        <f t="shared" si="16"/>
        <v>12106.601271674812</v>
      </c>
      <c r="E197" s="12">
        <f t="shared" si="17"/>
        <v>14904.469814075164</v>
      </c>
      <c r="F197" s="12"/>
      <c r="G197" s="12">
        <f t="shared" si="18"/>
        <v>3564966.1541063646</v>
      </c>
      <c r="H197" s="12">
        <f t="shared" si="19"/>
        <v>1466699.845893637</v>
      </c>
      <c r="I197" s="12">
        <f t="shared" si="20"/>
        <v>3071160.0965123586</v>
      </c>
    </row>
    <row r="198" spans="2:9" x14ac:dyDescent="0.25">
      <c r="B198" s="10">
        <f t="shared" si="14"/>
        <v>169</v>
      </c>
      <c r="C198" s="12">
        <f t="shared" si="15"/>
        <v>27011.071085749976</v>
      </c>
      <c r="D198" s="12">
        <f t="shared" si="16"/>
        <v>12157.045443640123</v>
      </c>
      <c r="E198" s="12">
        <f t="shared" si="17"/>
        <v>14854.025642109853</v>
      </c>
      <c r="F198" s="12"/>
      <c r="G198" s="12">
        <f t="shared" si="18"/>
        <v>3552809.1086627245</v>
      </c>
      <c r="H198" s="12">
        <f t="shared" si="19"/>
        <v>1478856.8913372771</v>
      </c>
      <c r="I198" s="12">
        <f t="shared" si="20"/>
        <v>3086014.1221544687</v>
      </c>
    </row>
    <row r="199" spans="2:9" x14ac:dyDescent="0.25">
      <c r="B199" s="10">
        <f t="shared" si="14"/>
        <v>170</v>
      </c>
      <c r="C199" s="12">
        <f t="shared" si="15"/>
        <v>27011.071085749976</v>
      </c>
      <c r="D199" s="12">
        <f t="shared" si="16"/>
        <v>12207.699799655291</v>
      </c>
      <c r="E199" s="12">
        <f t="shared" si="17"/>
        <v>14803.371286094685</v>
      </c>
      <c r="F199" s="12"/>
      <c r="G199" s="12">
        <f t="shared" si="18"/>
        <v>3540601.408863069</v>
      </c>
      <c r="H199" s="12">
        <f t="shared" si="19"/>
        <v>1491064.5911369324</v>
      </c>
      <c r="I199" s="12">
        <f t="shared" si="20"/>
        <v>3100817.4934405633</v>
      </c>
    </row>
    <row r="200" spans="2:9" x14ac:dyDescent="0.25">
      <c r="B200" s="10">
        <f t="shared" si="14"/>
        <v>171</v>
      </c>
      <c r="C200" s="12">
        <f t="shared" si="15"/>
        <v>27011.071085749976</v>
      </c>
      <c r="D200" s="12">
        <f t="shared" si="16"/>
        <v>12258.56521548719</v>
      </c>
      <c r="E200" s="12">
        <f t="shared" si="17"/>
        <v>14752.505870262787</v>
      </c>
      <c r="F200" s="12"/>
      <c r="G200" s="12">
        <f t="shared" si="18"/>
        <v>3528342.843647582</v>
      </c>
      <c r="H200" s="12">
        <f t="shared" si="19"/>
        <v>1503323.1563524196</v>
      </c>
      <c r="I200" s="12">
        <f t="shared" si="20"/>
        <v>3115569.999310826</v>
      </c>
    </row>
    <row r="201" spans="2:9" x14ac:dyDescent="0.25">
      <c r="B201" s="10">
        <f t="shared" si="14"/>
        <v>172</v>
      </c>
      <c r="C201" s="12">
        <f t="shared" si="15"/>
        <v>27011.071085749976</v>
      </c>
      <c r="D201" s="12">
        <f t="shared" si="16"/>
        <v>12309.642570551718</v>
      </c>
      <c r="E201" s="12">
        <f t="shared" si="17"/>
        <v>14701.428515198259</v>
      </c>
      <c r="F201" s="12"/>
      <c r="G201" s="12">
        <f t="shared" si="18"/>
        <v>3516033.20107703</v>
      </c>
      <c r="H201" s="12">
        <f t="shared" si="19"/>
        <v>1515632.7989229714</v>
      </c>
      <c r="I201" s="12">
        <f t="shared" si="20"/>
        <v>3130271.4278260241</v>
      </c>
    </row>
    <row r="202" spans="2:9" x14ac:dyDescent="0.25">
      <c r="B202" s="10">
        <f t="shared" si="14"/>
        <v>173</v>
      </c>
      <c r="C202" s="12">
        <f t="shared" si="15"/>
        <v>27011.071085749976</v>
      </c>
      <c r="D202" s="12">
        <f t="shared" si="16"/>
        <v>12360.932747929019</v>
      </c>
      <c r="E202" s="12">
        <f t="shared" si="17"/>
        <v>14650.138337820958</v>
      </c>
      <c r="F202" s="12"/>
      <c r="G202" s="12">
        <f t="shared" si="18"/>
        <v>3503672.2683291011</v>
      </c>
      <c r="H202" s="12">
        <f t="shared" si="19"/>
        <v>1527993.7316709005</v>
      </c>
      <c r="I202" s="12">
        <f t="shared" si="20"/>
        <v>3144921.5661638449</v>
      </c>
    </row>
    <row r="203" spans="2:9" x14ac:dyDescent="0.25">
      <c r="B203" s="10">
        <f t="shared" si="14"/>
        <v>174</v>
      </c>
      <c r="C203" s="12">
        <f t="shared" si="15"/>
        <v>27011.071085749976</v>
      </c>
      <c r="D203" s="12">
        <f t="shared" si="16"/>
        <v>12412.436634378722</v>
      </c>
      <c r="E203" s="12">
        <f t="shared" si="17"/>
        <v>14598.634451371254</v>
      </c>
      <c r="F203" s="12"/>
      <c r="G203" s="12">
        <f t="shared" si="18"/>
        <v>3491259.8316947226</v>
      </c>
      <c r="H203" s="12">
        <f t="shared" si="19"/>
        <v>1540406.1683052792</v>
      </c>
      <c r="I203" s="12">
        <f t="shared" si="20"/>
        <v>3159520.200615216</v>
      </c>
    </row>
    <row r="204" spans="2:9" x14ac:dyDescent="0.25">
      <c r="B204" s="10">
        <f t="shared" si="14"/>
        <v>175</v>
      </c>
      <c r="C204" s="12">
        <f t="shared" si="15"/>
        <v>27011.071085749976</v>
      </c>
      <c r="D204" s="12">
        <f t="shared" si="16"/>
        <v>12464.155120355299</v>
      </c>
      <c r="E204" s="12">
        <f t="shared" si="17"/>
        <v>14546.915965394677</v>
      </c>
      <c r="F204" s="12"/>
      <c r="G204" s="12">
        <f t="shared" si="18"/>
        <v>3478795.6765743676</v>
      </c>
      <c r="H204" s="12">
        <f t="shared" si="19"/>
        <v>1552870.3234256345</v>
      </c>
      <c r="I204" s="12">
        <f t="shared" si="20"/>
        <v>3174067.1165806106</v>
      </c>
    </row>
    <row r="205" spans="2:9" x14ac:dyDescent="0.25">
      <c r="B205" s="10">
        <f t="shared" si="14"/>
        <v>176</v>
      </c>
      <c r="C205" s="12">
        <f t="shared" si="15"/>
        <v>27011.071085749976</v>
      </c>
      <c r="D205" s="12">
        <f t="shared" si="16"/>
        <v>12516.089100023444</v>
      </c>
      <c r="E205" s="12">
        <f t="shared" si="17"/>
        <v>14494.981985726532</v>
      </c>
      <c r="F205" s="12"/>
      <c r="G205" s="12">
        <f t="shared" si="18"/>
        <v>3466279.5874743443</v>
      </c>
      <c r="H205" s="12">
        <f t="shared" si="19"/>
        <v>1565386.412525658</v>
      </c>
      <c r="I205" s="12">
        <f t="shared" si="20"/>
        <v>3188562.098566337</v>
      </c>
    </row>
    <row r="206" spans="2:9" x14ac:dyDescent="0.25">
      <c r="B206" s="10">
        <f t="shared" si="14"/>
        <v>177</v>
      </c>
      <c r="C206" s="12">
        <f t="shared" si="15"/>
        <v>27011.071085749976</v>
      </c>
      <c r="D206" s="12">
        <f t="shared" si="16"/>
        <v>12568.239471273542</v>
      </c>
      <c r="E206" s="12">
        <f t="shared" si="17"/>
        <v>14442.831614476434</v>
      </c>
      <c r="F206" s="12"/>
      <c r="G206" s="12">
        <f t="shared" si="18"/>
        <v>3453711.3480030708</v>
      </c>
      <c r="H206" s="12">
        <f t="shared" si="19"/>
        <v>1577954.6519969315</v>
      </c>
      <c r="I206" s="12">
        <f t="shared" si="20"/>
        <v>3203004.9301808137</v>
      </c>
    </row>
    <row r="207" spans="2:9" x14ac:dyDescent="0.25">
      <c r="B207" s="10">
        <f t="shared" si="14"/>
        <v>178</v>
      </c>
      <c r="C207" s="12">
        <f t="shared" si="15"/>
        <v>27011.071085749976</v>
      </c>
      <c r="D207" s="12">
        <f t="shared" si="16"/>
        <v>12620.607135737182</v>
      </c>
      <c r="E207" s="12">
        <f t="shared" si="17"/>
        <v>14390.463950012794</v>
      </c>
      <c r="F207" s="12"/>
      <c r="G207" s="12">
        <f t="shared" si="18"/>
        <v>3441090.7408673335</v>
      </c>
      <c r="H207" s="12">
        <f t="shared" si="19"/>
        <v>1590575.2591326686</v>
      </c>
      <c r="I207" s="12">
        <f t="shared" si="20"/>
        <v>3217395.3941308265</v>
      </c>
    </row>
    <row r="208" spans="2:9" x14ac:dyDescent="0.25">
      <c r="B208" s="10">
        <f t="shared" si="14"/>
        <v>179</v>
      </c>
      <c r="C208" s="12">
        <f t="shared" si="15"/>
        <v>27011.071085749976</v>
      </c>
      <c r="D208" s="12">
        <f t="shared" si="16"/>
        <v>12673.192998802753</v>
      </c>
      <c r="E208" s="12">
        <f t="shared" si="17"/>
        <v>14337.878086947223</v>
      </c>
      <c r="F208" s="12"/>
      <c r="G208" s="12">
        <f t="shared" si="18"/>
        <v>3428417.5478685307</v>
      </c>
      <c r="H208" s="12">
        <f t="shared" si="19"/>
        <v>1603248.4521314714</v>
      </c>
      <c r="I208" s="12">
        <f t="shared" si="20"/>
        <v>3231733.2722177738</v>
      </c>
    </row>
    <row r="209" spans="2:9" x14ac:dyDescent="0.25">
      <c r="B209" s="10">
        <f t="shared" si="14"/>
        <v>180</v>
      </c>
      <c r="C209" s="12">
        <f t="shared" si="15"/>
        <v>27011.071085749976</v>
      </c>
      <c r="D209" s="12">
        <f t="shared" si="16"/>
        <v>12725.997969631098</v>
      </c>
      <c r="E209" s="12">
        <f t="shared" si="17"/>
        <v>14285.073116118878</v>
      </c>
      <c r="F209" s="12"/>
      <c r="G209" s="12">
        <f t="shared" si="18"/>
        <v>3415691.5498988996</v>
      </c>
      <c r="H209" s="12">
        <f t="shared" si="19"/>
        <v>1615974.4501011025</v>
      </c>
      <c r="I209" s="12">
        <f t="shared" si="20"/>
        <v>3246018.3453338929</v>
      </c>
    </row>
    <row r="210" spans="2:9" x14ac:dyDescent="0.25">
      <c r="B210" s="10">
        <f t="shared" si="14"/>
        <v>181</v>
      </c>
      <c r="C210" s="12">
        <f t="shared" si="15"/>
        <v>27011.071085749976</v>
      </c>
      <c r="D210" s="12">
        <f t="shared" si="16"/>
        <v>12779.022961171228</v>
      </c>
      <c r="E210" s="12">
        <f t="shared" si="17"/>
        <v>14232.048124578749</v>
      </c>
      <c r="F210" s="12"/>
      <c r="G210" s="12">
        <f t="shared" si="18"/>
        <v>3402912.5269377283</v>
      </c>
      <c r="H210" s="12">
        <f t="shared" si="19"/>
        <v>1628753.4730622736</v>
      </c>
      <c r="I210" s="12">
        <f t="shared" si="20"/>
        <v>3260250.3934584716</v>
      </c>
    </row>
    <row r="211" spans="2:9" x14ac:dyDescent="0.25">
      <c r="B211" s="10">
        <f t="shared" si="14"/>
        <v>182</v>
      </c>
      <c r="C211" s="12">
        <f t="shared" si="15"/>
        <v>27011.071085749976</v>
      </c>
      <c r="D211" s="12">
        <f t="shared" si="16"/>
        <v>12832.268890176108</v>
      </c>
      <c r="E211" s="12">
        <f t="shared" si="17"/>
        <v>14178.802195573868</v>
      </c>
      <c r="F211" s="12"/>
      <c r="G211" s="12">
        <f t="shared" si="18"/>
        <v>3390080.2580475523</v>
      </c>
      <c r="H211" s="12">
        <f t="shared" si="19"/>
        <v>1641585.7419524498</v>
      </c>
      <c r="I211" s="12">
        <f t="shared" si="20"/>
        <v>3274429.1956540453</v>
      </c>
    </row>
    <row r="212" spans="2:9" x14ac:dyDescent="0.25">
      <c r="B212" s="10">
        <f t="shared" si="14"/>
        <v>183</v>
      </c>
      <c r="C212" s="12">
        <f t="shared" si="15"/>
        <v>27011.071085749976</v>
      </c>
      <c r="D212" s="12">
        <f t="shared" si="16"/>
        <v>12885.736677218509</v>
      </c>
      <c r="E212" s="12">
        <f t="shared" si="17"/>
        <v>14125.334408531467</v>
      </c>
      <c r="F212" s="12"/>
      <c r="G212" s="12">
        <f t="shared" si="18"/>
        <v>3377194.5213703336</v>
      </c>
      <c r="H212" s="12">
        <f t="shared" si="19"/>
        <v>1654471.4786296682</v>
      </c>
      <c r="I212" s="12">
        <f t="shared" si="20"/>
        <v>3288554.5300625768</v>
      </c>
    </row>
    <row r="213" spans="2:9" x14ac:dyDescent="0.25">
      <c r="B213" s="10">
        <f t="shared" si="14"/>
        <v>184</v>
      </c>
      <c r="C213" s="12">
        <f t="shared" si="15"/>
        <v>27011.071085749976</v>
      </c>
      <c r="D213" s="12">
        <f t="shared" si="16"/>
        <v>12939.42724670692</v>
      </c>
      <c r="E213" s="12">
        <f t="shared" si="17"/>
        <v>14071.643839043056</v>
      </c>
      <c r="F213" s="12"/>
      <c r="G213" s="12">
        <f t="shared" si="18"/>
        <v>3364255.0941236266</v>
      </c>
      <c r="H213" s="12">
        <f t="shared" si="19"/>
        <v>1667410.9058763753</v>
      </c>
      <c r="I213" s="12">
        <f t="shared" si="20"/>
        <v>3302626.1739016199</v>
      </c>
    </row>
    <row r="214" spans="2:9" x14ac:dyDescent="0.25">
      <c r="B214" s="10">
        <f t="shared" si="14"/>
        <v>185</v>
      </c>
      <c r="C214" s="12">
        <f t="shared" si="15"/>
        <v>27011.071085749976</v>
      </c>
      <c r="D214" s="12">
        <f t="shared" si="16"/>
        <v>12993.341526901533</v>
      </c>
      <c r="E214" s="12">
        <f t="shared" si="17"/>
        <v>14017.729558848443</v>
      </c>
      <c r="F214" s="12"/>
      <c r="G214" s="12">
        <f t="shared" si="18"/>
        <v>3351261.7525967252</v>
      </c>
      <c r="H214" s="12">
        <f t="shared" si="19"/>
        <v>1680404.2474032769</v>
      </c>
      <c r="I214" s="12">
        <f t="shared" si="20"/>
        <v>3316643.9034604682</v>
      </c>
    </row>
    <row r="215" spans="2:9" x14ac:dyDescent="0.25">
      <c r="B215" s="10">
        <f t="shared" si="14"/>
        <v>186</v>
      </c>
      <c r="C215" s="12">
        <f t="shared" si="15"/>
        <v>27011.071085749976</v>
      </c>
      <c r="D215" s="12">
        <f t="shared" si="16"/>
        <v>13047.480449930288</v>
      </c>
      <c r="E215" s="12">
        <f t="shared" si="17"/>
        <v>13963.590635819688</v>
      </c>
      <c r="F215" s="12"/>
      <c r="G215" s="12">
        <f t="shared" si="18"/>
        <v>3338214.2721467949</v>
      </c>
      <c r="H215" s="12">
        <f t="shared" si="19"/>
        <v>1693451.7278532072</v>
      </c>
      <c r="I215" s="12">
        <f t="shared" si="20"/>
        <v>3330607.494096288</v>
      </c>
    </row>
    <row r="216" spans="2:9" x14ac:dyDescent="0.25">
      <c r="B216" s="10">
        <f t="shared" si="14"/>
        <v>187</v>
      </c>
      <c r="C216" s="12">
        <f t="shared" si="15"/>
        <v>27011.071085749976</v>
      </c>
      <c r="D216" s="12">
        <f t="shared" si="16"/>
        <v>13101.844951804998</v>
      </c>
      <c r="E216" s="12">
        <f t="shared" si="17"/>
        <v>13909.226133944978</v>
      </c>
      <c r="F216" s="12"/>
      <c r="G216" s="12">
        <f t="shared" si="18"/>
        <v>3325112.4271949898</v>
      </c>
      <c r="H216" s="12">
        <f t="shared" si="19"/>
        <v>1706553.5728050121</v>
      </c>
      <c r="I216" s="12">
        <f t="shared" si="20"/>
        <v>3344516.7202302329</v>
      </c>
    </row>
    <row r="217" spans="2:9" x14ac:dyDescent="0.25">
      <c r="B217" s="10">
        <f t="shared" si="14"/>
        <v>188</v>
      </c>
      <c r="C217" s="12">
        <f t="shared" si="15"/>
        <v>27011.071085749976</v>
      </c>
      <c r="D217" s="12">
        <f t="shared" si="16"/>
        <v>13156.435972437519</v>
      </c>
      <c r="E217" s="12">
        <f t="shared" si="17"/>
        <v>13854.635113312457</v>
      </c>
      <c r="F217" s="12"/>
      <c r="G217" s="12">
        <f t="shared" si="18"/>
        <v>3311955.991222552</v>
      </c>
      <c r="H217" s="12">
        <f t="shared" si="19"/>
        <v>1719710.0087774496</v>
      </c>
      <c r="I217" s="12">
        <f t="shared" si="20"/>
        <v>3358371.3553435453</v>
      </c>
    </row>
    <row r="218" spans="2:9" x14ac:dyDescent="0.25">
      <c r="B218" s="10">
        <f t="shared" si="14"/>
        <v>189</v>
      </c>
      <c r="C218" s="12">
        <f t="shared" si="15"/>
        <v>27011.071085749976</v>
      </c>
      <c r="D218" s="12">
        <f t="shared" si="16"/>
        <v>13211.25445565601</v>
      </c>
      <c r="E218" s="12">
        <f t="shared" si="17"/>
        <v>13799.816630093967</v>
      </c>
      <c r="F218" s="12"/>
      <c r="G218" s="12">
        <f t="shared" si="18"/>
        <v>3298744.7367668962</v>
      </c>
      <c r="H218" s="12">
        <f t="shared" si="19"/>
        <v>1732921.2632331057</v>
      </c>
      <c r="I218" s="12">
        <f t="shared" si="20"/>
        <v>3372171.1719736392</v>
      </c>
    </row>
    <row r="219" spans="2:9" x14ac:dyDescent="0.25">
      <c r="B219" s="10">
        <f t="shared" si="14"/>
        <v>190</v>
      </c>
      <c r="C219" s="12">
        <f t="shared" si="15"/>
        <v>27011.071085749976</v>
      </c>
      <c r="D219" s="12">
        <f t="shared" si="16"/>
        <v>13266.301349221243</v>
      </c>
      <c r="E219" s="12">
        <f t="shared" si="17"/>
        <v>13744.769736528733</v>
      </c>
      <c r="F219" s="12"/>
      <c r="G219" s="12">
        <f t="shared" si="18"/>
        <v>3285478.4354176749</v>
      </c>
      <c r="H219" s="12">
        <f t="shared" si="19"/>
        <v>1746187.5645823269</v>
      </c>
      <c r="I219" s="12">
        <f t="shared" si="20"/>
        <v>3385915.941710168</v>
      </c>
    </row>
    <row r="220" spans="2:9" x14ac:dyDescent="0.25">
      <c r="B220" s="10">
        <f t="shared" si="14"/>
        <v>191</v>
      </c>
      <c r="C220" s="12">
        <f t="shared" si="15"/>
        <v>27011.071085749976</v>
      </c>
      <c r="D220" s="12">
        <f t="shared" si="16"/>
        <v>13321.577604842998</v>
      </c>
      <c r="E220" s="12">
        <f t="shared" si="17"/>
        <v>13689.493480906978</v>
      </c>
      <c r="F220" s="12"/>
      <c r="G220" s="12">
        <f t="shared" si="18"/>
        <v>3272156.8578128321</v>
      </c>
      <c r="H220" s="12">
        <f t="shared" si="19"/>
        <v>1759509.14218717</v>
      </c>
      <c r="I220" s="12">
        <f t="shared" si="20"/>
        <v>3399605.4351910749</v>
      </c>
    </row>
    <row r="221" spans="2:9" x14ac:dyDescent="0.25">
      <c r="B221" s="10">
        <f t="shared" si="14"/>
        <v>192</v>
      </c>
      <c r="C221" s="12">
        <f t="shared" si="15"/>
        <v>27011.071085749976</v>
      </c>
      <c r="D221" s="12">
        <f t="shared" si="16"/>
        <v>13377.08417819651</v>
      </c>
      <c r="E221" s="12">
        <f t="shared" si="17"/>
        <v>13633.986907553466</v>
      </c>
      <c r="F221" s="12"/>
      <c r="G221" s="12">
        <f t="shared" si="18"/>
        <v>3258779.7736346354</v>
      </c>
      <c r="H221" s="12">
        <f t="shared" si="19"/>
        <v>1772886.2263653665</v>
      </c>
      <c r="I221" s="12">
        <f t="shared" si="20"/>
        <v>3413239.4220986282</v>
      </c>
    </row>
    <row r="222" spans="2:9" x14ac:dyDescent="0.25">
      <c r="B222" s="10">
        <f t="shared" si="14"/>
        <v>193</v>
      </c>
      <c r="C222" s="12">
        <f t="shared" si="15"/>
        <v>27011.071085749976</v>
      </c>
      <c r="D222" s="12">
        <f t="shared" si="16"/>
        <v>13432.822028938996</v>
      </c>
      <c r="E222" s="12">
        <f t="shared" si="17"/>
        <v>13578.249056810981</v>
      </c>
      <c r="F222" s="12"/>
      <c r="G222" s="12">
        <f t="shared" si="18"/>
        <v>3245346.9516056962</v>
      </c>
      <c r="H222" s="12">
        <f t="shared" si="19"/>
        <v>1786319.0483943054</v>
      </c>
      <c r="I222" s="12">
        <f t="shared" si="20"/>
        <v>3426817.6711554392</v>
      </c>
    </row>
    <row r="223" spans="2:9" x14ac:dyDescent="0.25">
      <c r="B223" s="10">
        <f t="shared" si="14"/>
        <v>194</v>
      </c>
      <c r="C223" s="12">
        <f t="shared" si="15"/>
        <v>27011.071085749976</v>
      </c>
      <c r="D223" s="12">
        <f t="shared" si="16"/>
        <v>13488.792120726243</v>
      </c>
      <c r="E223" s="12">
        <f t="shared" si="17"/>
        <v>13522.278965023734</v>
      </c>
      <c r="F223" s="12"/>
      <c r="G223" s="12">
        <f t="shared" si="18"/>
        <v>3231858.1594849699</v>
      </c>
      <c r="H223" s="12">
        <f t="shared" si="19"/>
        <v>1799807.8405150317</v>
      </c>
      <c r="I223" s="12">
        <f t="shared" si="20"/>
        <v>3440339.950120463</v>
      </c>
    </row>
    <row r="224" spans="2:9" x14ac:dyDescent="0.25">
      <c r="B224" s="10">
        <f t="shared" ref="B224:B287" si="21">IF(OR(G223&lt;0.01,G223="",G223=0,),"",B223+1)</f>
        <v>195</v>
      </c>
      <c r="C224" s="12">
        <f t="shared" ref="C224:C287" si="22">IF(B224="","",IF($H$6&gt;((G223*$H$5)+G223),((G223*$H$5)+G223),$H$6))</f>
        <v>27011.071085749976</v>
      </c>
      <c r="D224" s="12">
        <f t="shared" ref="D224:D287" si="23">IF(B224="","",(C224-E224))</f>
        <v>13544.995421229269</v>
      </c>
      <c r="E224" s="12">
        <f t="shared" ref="E224:E287" si="24">IF(B224="","",(G223*$H$5))</f>
        <v>13466.075664520708</v>
      </c>
      <c r="F224" s="12"/>
      <c r="G224" s="12">
        <f t="shared" ref="G224:G287" si="25">IF(OR(B224="",0),"",(G223-D224-F224))</f>
        <v>3218313.1640637405</v>
      </c>
      <c r="H224" s="12">
        <f t="shared" ref="H224:H287" si="26">IF(B224="","",(H223+D224+F224))</f>
        <v>1813352.8359362609</v>
      </c>
      <c r="I224" s="12">
        <f t="shared" ref="I224:I287" si="27">IF(B224="","",(I223+E224))</f>
        <v>3453806.0257849838</v>
      </c>
    </row>
    <row r="225" spans="2:9" x14ac:dyDescent="0.25">
      <c r="B225" s="10">
        <f t="shared" si="21"/>
        <v>196</v>
      </c>
      <c r="C225" s="12">
        <f t="shared" si="22"/>
        <v>27011.071085749976</v>
      </c>
      <c r="D225" s="12">
        <f t="shared" si="23"/>
        <v>13601.432902151058</v>
      </c>
      <c r="E225" s="12">
        <f t="shared" si="24"/>
        <v>13409.638183598918</v>
      </c>
      <c r="F225" s="12"/>
      <c r="G225" s="12">
        <f t="shared" si="25"/>
        <v>3204711.7311615893</v>
      </c>
      <c r="H225" s="12">
        <f t="shared" si="26"/>
        <v>1826954.2688384119</v>
      </c>
      <c r="I225" s="12">
        <f t="shared" si="27"/>
        <v>3467215.6639685826</v>
      </c>
    </row>
    <row r="226" spans="2:9" x14ac:dyDescent="0.25">
      <c r="B226" s="10">
        <f t="shared" si="21"/>
        <v>197</v>
      </c>
      <c r="C226" s="12">
        <f t="shared" si="22"/>
        <v>27011.071085749976</v>
      </c>
      <c r="D226" s="12">
        <f t="shared" si="23"/>
        <v>13658.105539243354</v>
      </c>
      <c r="E226" s="12">
        <f t="shared" si="24"/>
        <v>13352.965546506623</v>
      </c>
      <c r="F226" s="12"/>
      <c r="G226" s="12">
        <f t="shared" si="25"/>
        <v>3191053.6256223461</v>
      </c>
      <c r="H226" s="12">
        <f t="shared" si="26"/>
        <v>1840612.3743776553</v>
      </c>
      <c r="I226" s="12">
        <f t="shared" si="27"/>
        <v>3480568.6295150891</v>
      </c>
    </row>
    <row r="227" spans="2:9" x14ac:dyDescent="0.25">
      <c r="B227" s="10">
        <f t="shared" si="21"/>
        <v>198</v>
      </c>
      <c r="C227" s="12">
        <f t="shared" si="22"/>
        <v>27011.071085749976</v>
      </c>
      <c r="D227" s="12">
        <f t="shared" si="23"/>
        <v>13715.014312323534</v>
      </c>
      <c r="E227" s="12">
        <f t="shared" si="24"/>
        <v>13296.056773426442</v>
      </c>
      <c r="F227" s="12"/>
      <c r="G227" s="12">
        <f t="shared" si="25"/>
        <v>3177338.6113100224</v>
      </c>
      <c r="H227" s="12">
        <f t="shared" si="26"/>
        <v>1854327.388689979</v>
      </c>
      <c r="I227" s="12">
        <f t="shared" si="27"/>
        <v>3493864.6862885156</v>
      </c>
    </row>
    <row r="228" spans="2:9" x14ac:dyDescent="0.25">
      <c r="B228" s="10">
        <f t="shared" si="21"/>
        <v>199</v>
      </c>
      <c r="C228" s="12">
        <f t="shared" si="22"/>
        <v>27011.071085749976</v>
      </c>
      <c r="D228" s="12">
        <f t="shared" si="23"/>
        <v>13772.16020529155</v>
      </c>
      <c r="E228" s="12">
        <f t="shared" si="24"/>
        <v>13238.910880458427</v>
      </c>
      <c r="F228" s="12"/>
      <c r="G228" s="12">
        <f t="shared" si="25"/>
        <v>3163566.4511047308</v>
      </c>
      <c r="H228" s="12">
        <f t="shared" si="26"/>
        <v>1868099.5488952706</v>
      </c>
      <c r="I228" s="12">
        <f t="shared" si="27"/>
        <v>3507103.5971689741</v>
      </c>
    </row>
    <row r="229" spans="2:9" x14ac:dyDescent="0.25">
      <c r="B229" s="10">
        <f t="shared" si="21"/>
        <v>200</v>
      </c>
      <c r="C229" s="12">
        <f t="shared" si="22"/>
        <v>27011.071085749976</v>
      </c>
      <c r="D229" s="12">
        <f t="shared" si="23"/>
        <v>13829.544206146931</v>
      </c>
      <c r="E229" s="12">
        <f t="shared" si="24"/>
        <v>13181.526879603045</v>
      </c>
      <c r="F229" s="12"/>
      <c r="G229" s="12">
        <f t="shared" si="25"/>
        <v>3149736.9068985838</v>
      </c>
      <c r="H229" s="12">
        <f t="shared" si="26"/>
        <v>1881929.0931014174</v>
      </c>
      <c r="I229" s="12">
        <f t="shared" si="27"/>
        <v>3520285.1240485772</v>
      </c>
    </row>
    <row r="230" spans="2:9" x14ac:dyDescent="0.25">
      <c r="B230" s="10">
        <f t="shared" si="21"/>
        <v>201</v>
      </c>
      <c r="C230" s="12">
        <f t="shared" si="22"/>
        <v>27011.071085749976</v>
      </c>
      <c r="D230" s="12">
        <f t="shared" si="23"/>
        <v>13887.167307005877</v>
      </c>
      <c r="E230" s="12">
        <f t="shared" si="24"/>
        <v>13123.903778744099</v>
      </c>
      <c r="F230" s="12"/>
      <c r="G230" s="12">
        <f t="shared" si="25"/>
        <v>3135849.739591578</v>
      </c>
      <c r="H230" s="12">
        <f t="shared" si="26"/>
        <v>1895816.2604084234</v>
      </c>
      <c r="I230" s="12">
        <f t="shared" si="27"/>
        <v>3533409.0278273211</v>
      </c>
    </row>
    <row r="231" spans="2:9" x14ac:dyDescent="0.25">
      <c r="B231" s="10">
        <f t="shared" si="21"/>
        <v>202</v>
      </c>
      <c r="C231" s="12">
        <f t="shared" si="22"/>
        <v>27011.071085749976</v>
      </c>
      <c r="D231" s="12">
        <f t="shared" si="23"/>
        <v>13945.030504118402</v>
      </c>
      <c r="E231" s="12">
        <f t="shared" si="24"/>
        <v>13066.040581631574</v>
      </c>
      <c r="F231" s="12"/>
      <c r="G231" s="12">
        <f t="shared" si="25"/>
        <v>3121904.7090874598</v>
      </c>
      <c r="H231" s="12">
        <f t="shared" si="26"/>
        <v>1909761.2909125418</v>
      </c>
      <c r="I231" s="12">
        <f t="shared" si="27"/>
        <v>3546475.0684089526</v>
      </c>
    </row>
    <row r="232" spans="2:9" x14ac:dyDescent="0.25">
      <c r="B232" s="10">
        <f t="shared" si="21"/>
        <v>203</v>
      </c>
      <c r="C232" s="12">
        <f t="shared" si="22"/>
        <v>27011.071085749976</v>
      </c>
      <c r="D232" s="12">
        <f t="shared" si="23"/>
        <v>14003.134797885561</v>
      </c>
      <c r="E232" s="12">
        <f t="shared" si="24"/>
        <v>13007.936287864415</v>
      </c>
      <c r="F232" s="12"/>
      <c r="G232" s="12">
        <f t="shared" si="25"/>
        <v>3107901.5742895743</v>
      </c>
      <c r="H232" s="12">
        <f t="shared" si="26"/>
        <v>1923764.4257104273</v>
      </c>
      <c r="I232" s="12">
        <f t="shared" si="27"/>
        <v>3559483.0046968171</v>
      </c>
    </row>
    <row r="233" spans="2:9" x14ac:dyDescent="0.25">
      <c r="B233" s="10">
        <f t="shared" si="21"/>
        <v>204</v>
      </c>
      <c r="C233" s="12">
        <f t="shared" si="22"/>
        <v>27011.071085749976</v>
      </c>
      <c r="D233" s="12">
        <f t="shared" si="23"/>
        <v>14061.48119287675</v>
      </c>
      <c r="E233" s="12">
        <f t="shared" si="24"/>
        <v>12949.589892873226</v>
      </c>
      <c r="F233" s="12"/>
      <c r="G233" s="12">
        <f t="shared" si="25"/>
        <v>3093840.0930966977</v>
      </c>
      <c r="H233" s="12">
        <f t="shared" si="26"/>
        <v>1937825.9069033042</v>
      </c>
      <c r="I233" s="12">
        <f t="shared" si="27"/>
        <v>3572432.5945896902</v>
      </c>
    </row>
    <row r="234" spans="2:9" x14ac:dyDescent="0.25">
      <c r="B234" s="10">
        <f t="shared" si="21"/>
        <v>205</v>
      </c>
      <c r="C234" s="12">
        <f t="shared" si="22"/>
        <v>27011.071085749976</v>
      </c>
      <c r="D234" s="12">
        <f t="shared" si="23"/>
        <v>14120.07069784707</v>
      </c>
      <c r="E234" s="12">
        <f t="shared" si="24"/>
        <v>12891.000387902906</v>
      </c>
      <c r="F234" s="12"/>
      <c r="G234" s="12">
        <f t="shared" si="25"/>
        <v>3079720.0223988504</v>
      </c>
      <c r="H234" s="12">
        <f t="shared" si="26"/>
        <v>1951945.9776011512</v>
      </c>
      <c r="I234" s="12">
        <f t="shared" si="27"/>
        <v>3585323.594977593</v>
      </c>
    </row>
    <row r="235" spans="2:9" x14ac:dyDescent="0.25">
      <c r="B235" s="10">
        <f t="shared" si="21"/>
        <v>206</v>
      </c>
      <c r="C235" s="12">
        <f t="shared" si="22"/>
        <v>27011.071085749976</v>
      </c>
      <c r="D235" s="12">
        <f t="shared" si="23"/>
        <v>14178.904325754766</v>
      </c>
      <c r="E235" s="12">
        <f t="shared" si="24"/>
        <v>12832.166759995211</v>
      </c>
      <c r="F235" s="12"/>
      <c r="G235" s="12">
        <f t="shared" si="25"/>
        <v>3065541.1180730956</v>
      </c>
      <c r="H235" s="12">
        <f t="shared" si="26"/>
        <v>1966124.8819269061</v>
      </c>
      <c r="I235" s="12">
        <f t="shared" si="27"/>
        <v>3598155.7617375883</v>
      </c>
    </row>
    <row r="236" spans="2:9" x14ac:dyDescent="0.25">
      <c r="B236" s="10">
        <f t="shared" si="21"/>
        <v>207</v>
      </c>
      <c r="C236" s="12">
        <f t="shared" si="22"/>
        <v>27011.071085749976</v>
      </c>
      <c r="D236" s="12">
        <f t="shared" si="23"/>
        <v>14237.983093778745</v>
      </c>
      <c r="E236" s="12">
        <f t="shared" si="24"/>
        <v>12773.087991971232</v>
      </c>
      <c r="F236" s="12"/>
      <c r="G236" s="12">
        <f t="shared" si="25"/>
        <v>3051303.134979317</v>
      </c>
      <c r="H236" s="12">
        <f t="shared" si="26"/>
        <v>1980362.8650206849</v>
      </c>
      <c r="I236" s="12">
        <f t="shared" si="27"/>
        <v>3610928.8497295594</v>
      </c>
    </row>
    <row r="237" spans="2:9" x14ac:dyDescent="0.25">
      <c r="B237" s="10">
        <f t="shared" si="21"/>
        <v>208</v>
      </c>
      <c r="C237" s="12">
        <f t="shared" si="22"/>
        <v>27011.071085749976</v>
      </c>
      <c r="D237" s="12">
        <f t="shared" si="23"/>
        <v>14297.308023336156</v>
      </c>
      <c r="E237" s="12">
        <f t="shared" si="24"/>
        <v>12713.76306241382</v>
      </c>
      <c r="F237" s="12"/>
      <c r="G237" s="12">
        <f t="shared" si="25"/>
        <v>3037005.8269559806</v>
      </c>
      <c r="H237" s="12">
        <f t="shared" si="26"/>
        <v>1994660.173044021</v>
      </c>
      <c r="I237" s="12">
        <f t="shared" si="27"/>
        <v>3623642.6127919732</v>
      </c>
    </row>
    <row r="238" spans="2:9" x14ac:dyDescent="0.25">
      <c r="B238" s="10">
        <f t="shared" si="21"/>
        <v>209</v>
      </c>
      <c r="C238" s="12">
        <f t="shared" si="22"/>
        <v>27011.071085749976</v>
      </c>
      <c r="D238" s="12">
        <f t="shared" si="23"/>
        <v>14356.880140100056</v>
      </c>
      <c r="E238" s="12">
        <f t="shared" si="24"/>
        <v>12654.19094564992</v>
      </c>
      <c r="F238" s="12"/>
      <c r="G238" s="12">
        <f t="shared" si="25"/>
        <v>3022648.9468158805</v>
      </c>
      <c r="H238" s="12">
        <f t="shared" si="26"/>
        <v>2009017.0531841211</v>
      </c>
      <c r="I238" s="12">
        <f t="shared" si="27"/>
        <v>3636296.8037376232</v>
      </c>
    </row>
    <row r="239" spans="2:9" x14ac:dyDescent="0.25">
      <c r="B239" s="10">
        <f t="shared" si="21"/>
        <v>210</v>
      </c>
      <c r="C239" s="12">
        <f t="shared" si="22"/>
        <v>27011.071085749976</v>
      </c>
      <c r="D239" s="12">
        <f t="shared" si="23"/>
        <v>14416.700474017141</v>
      </c>
      <c r="E239" s="12">
        <f t="shared" si="24"/>
        <v>12594.370611732835</v>
      </c>
      <c r="F239" s="12"/>
      <c r="G239" s="12">
        <f t="shared" si="25"/>
        <v>3008232.2463418632</v>
      </c>
      <c r="H239" s="12">
        <f t="shared" si="26"/>
        <v>2023433.7536581382</v>
      </c>
      <c r="I239" s="12">
        <f t="shared" si="27"/>
        <v>3648891.174349356</v>
      </c>
    </row>
    <row r="240" spans="2:9" x14ac:dyDescent="0.25">
      <c r="B240" s="10">
        <f t="shared" si="21"/>
        <v>211</v>
      </c>
      <c r="C240" s="12">
        <f t="shared" si="22"/>
        <v>27011.071085749976</v>
      </c>
      <c r="D240" s="12">
        <f t="shared" si="23"/>
        <v>14476.770059325547</v>
      </c>
      <c r="E240" s="12">
        <f t="shared" si="24"/>
        <v>12534.301026424429</v>
      </c>
      <c r="F240" s="12"/>
      <c r="G240" s="12">
        <f t="shared" si="25"/>
        <v>2993755.4762825374</v>
      </c>
      <c r="H240" s="12">
        <f t="shared" si="26"/>
        <v>2037910.5237174637</v>
      </c>
      <c r="I240" s="12">
        <f t="shared" si="27"/>
        <v>3661425.4753757804</v>
      </c>
    </row>
    <row r="241" spans="2:9" x14ac:dyDescent="0.25">
      <c r="B241" s="10">
        <f t="shared" si="21"/>
        <v>212</v>
      </c>
      <c r="C241" s="12">
        <f t="shared" si="22"/>
        <v>27011.071085749976</v>
      </c>
      <c r="D241" s="12">
        <f t="shared" si="23"/>
        <v>14537.089934572738</v>
      </c>
      <c r="E241" s="12">
        <f t="shared" si="24"/>
        <v>12473.981151177239</v>
      </c>
      <c r="F241" s="12"/>
      <c r="G241" s="12">
        <f t="shared" si="25"/>
        <v>2979218.3863479649</v>
      </c>
      <c r="H241" s="12">
        <f t="shared" si="26"/>
        <v>2052447.6136520365</v>
      </c>
      <c r="I241" s="12">
        <f t="shared" si="27"/>
        <v>3673899.4565269575</v>
      </c>
    </row>
    <row r="242" spans="2:9" x14ac:dyDescent="0.25">
      <c r="B242" s="10">
        <f t="shared" si="21"/>
        <v>213</v>
      </c>
      <c r="C242" s="12">
        <f t="shared" si="22"/>
        <v>27011.071085749976</v>
      </c>
      <c r="D242" s="12">
        <f t="shared" si="23"/>
        <v>14597.661142633457</v>
      </c>
      <c r="E242" s="12">
        <f t="shared" si="24"/>
        <v>12413.40994311652</v>
      </c>
      <c r="F242" s="12"/>
      <c r="G242" s="12">
        <f t="shared" si="25"/>
        <v>2964620.7252053316</v>
      </c>
      <c r="H242" s="12">
        <f t="shared" si="26"/>
        <v>2067045.2747946701</v>
      </c>
      <c r="I242" s="12">
        <f t="shared" si="27"/>
        <v>3686312.8664700738</v>
      </c>
    </row>
    <row r="243" spans="2:9" x14ac:dyDescent="0.25">
      <c r="B243" s="10">
        <f t="shared" si="21"/>
        <v>214</v>
      </c>
      <c r="C243" s="12">
        <f t="shared" si="22"/>
        <v>27011.071085749976</v>
      </c>
      <c r="D243" s="12">
        <f t="shared" si="23"/>
        <v>14658.484730727761</v>
      </c>
      <c r="E243" s="12">
        <f t="shared" si="24"/>
        <v>12352.586355022215</v>
      </c>
      <c r="F243" s="12"/>
      <c r="G243" s="12">
        <f t="shared" si="25"/>
        <v>2949962.2404746036</v>
      </c>
      <c r="H243" s="12">
        <f t="shared" si="26"/>
        <v>2081703.7595253978</v>
      </c>
      <c r="I243" s="12">
        <f t="shared" si="27"/>
        <v>3698665.452825096</v>
      </c>
    </row>
    <row r="244" spans="2:9" x14ac:dyDescent="0.25">
      <c r="B244" s="10">
        <f t="shared" si="21"/>
        <v>215</v>
      </c>
      <c r="C244" s="12">
        <f t="shared" si="22"/>
        <v>27011.071085749976</v>
      </c>
      <c r="D244" s="12">
        <f t="shared" si="23"/>
        <v>14719.561750439128</v>
      </c>
      <c r="E244" s="12">
        <f t="shared" si="24"/>
        <v>12291.509335310848</v>
      </c>
      <c r="F244" s="12"/>
      <c r="G244" s="12">
        <f t="shared" si="25"/>
        <v>2935242.6787241646</v>
      </c>
      <c r="H244" s="12">
        <f t="shared" si="26"/>
        <v>2096423.321275837</v>
      </c>
      <c r="I244" s="12">
        <f t="shared" si="27"/>
        <v>3710956.9621604066</v>
      </c>
    </row>
    <row r="245" spans="2:9" x14ac:dyDescent="0.25">
      <c r="B245" s="10">
        <f t="shared" si="21"/>
        <v>216</v>
      </c>
      <c r="C245" s="12">
        <f t="shared" si="22"/>
        <v>27011.071085749976</v>
      </c>
      <c r="D245" s="12">
        <f t="shared" si="23"/>
        <v>14780.893257732623</v>
      </c>
      <c r="E245" s="12">
        <f t="shared" si="24"/>
        <v>12230.177828017353</v>
      </c>
      <c r="F245" s="12"/>
      <c r="G245" s="12">
        <f t="shared" si="25"/>
        <v>2920461.7854664321</v>
      </c>
      <c r="H245" s="12">
        <f t="shared" si="26"/>
        <v>2111204.2145335698</v>
      </c>
      <c r="I245" s="12">
        <f t="shared" si="27"/>
        <v>3723187.1399884238</v>
      </c>
    </row>
    <row r="246" spans="2:9" x14ac:dyDescent="0.25">
      <c r="B246" s="10">
        <f t="shared" si="21"/>
        <v>217</v>
      </c>
      <c r="C246" s="12">
        <f t="shared" si="22"/>
        <v>27011.071085749976</v>
      </c>
      <c r="D246" s="12">
        <f t="shared" si="23"/>
        <v>14842.480312973175</v>
      </c>
      <c r="E246" s="12">
        <f t="shared" si="24"/>
        <v>12168.590772776801</v>
      </c>
      <c r="F246" s="12"/>
      <c r="G246" s="12">
        <f t="shared" si="25"/>
        <v>2905619.3051534588</v>
      </c>
      <c r="H246" s="12">
        <f t="shared" si="26"/>
        <v>2126046.694846543</v>
      </c>
      <c r="I246" s="12">
        <f t="shared" si="27"/>
        <v>3735355.7307612007</v>
      </c>
    </row>
    <row r="247" spans="2:9" x14ac:dyDescent="0.25">
      <c r="B247" s="10">
        <f t="shared" si="21"/>
        <v>218</v>
      </c>
      <c r="C247" s="12">
        <f t="shared" si="22"/>
        <v>27011.071085749976</v>
      </c>
      <c r="D247" s="12">
        <f t="shared" si="23"/>
        <v>14904.323980943898</v>
      </c>
      <c r="E247" s="12">
        <f t="shared" si="24"/>
        <v>12106.747104806078</v>
      </c>
      <c r="F247" s="12"/>
      <c r="G247" s="12">
        <f t="shared" si="25"/>
        <v>2890714.9811725151</v>
      </c>
      <c r="H247" s="12">
        <f t="shared" si="26"/>
        <v>2140951.0188274868</v>
      </c>
      <c r="I247" s="12">
        <f t="shared" si="27"/>
        <v>3747462.4778660065</v>
      </c>
    </row>
    <row r="248" spans="2:9" x14ac:dyDescent="0.25">
      <c r="B248" s="10">
        <f t="shared" si="21"/>
        <v>219</v>
      </c>
      <c r="C248" s="12">
        <f t="shared" si="22"/>
        <v>27011.071085749976</v>
      </c>
      <c r="D248" s="12">
        <f t="shared" si="23"/>
        <v>14966.425330864497</v>
      </c>
      <c r="E248" s="12">
        <f t="shared" si="24"/>
        <v>12044.64575488548</v>
      </c>
      <c r="F248" s="12"/>
      <c r="G248" s="12">
        <f t="shared" si="25"/>
        <v>2875748.5558416508</v>
      </c>
      <c r="H248" s="12">
        <f t="shared" si="26"/>
        <v>2155917.444158351</v>
      </c>
      <c r="I248" s="12">
        <f t="shared" si="27"/>
        <v>3759507.1236208919</v>
      </c>
    </row>
    <row r="249" spans="2:9" x14ac:dyDescent="0.25">
      <c r="B249" s="10">
        <f t="shared" si="21"/>
        <v>220</v>
      </c>
      <c r="C249" s="12">
        <f t="shared" si="22"/>
        <v>27011.071085749976</v>
      </c>
      <c r="D249" s="12">
        <f t="shared" si="23"/>
        <v>15028.785436409764</v>
      </c>
      <c r="E249" s="12">
        <f t="shared" si="24"/>
        <v>11982.285649340212</v>
      </c>
      <c r="F249" s="12"/>
      <c r="G249" s="12">
        <f t="shared" si="25"/>
        <v>2860719.7704052408</v>
      </c>
      <c r="H249" s="12">
        <f t="shared" si="26"/>
        <v>2170946.229594761</v>
      </c>
      <c r="I249" s="12">
        <f t="shared" si="27"/>
        <v>3771489.4092702321</v>
      </c>
    </row>
    <row r="250" spans="2:9" x14ac:dyDescent="0.25">
      <c r="B250" s="10">
        <f t="shared" si="21"/>
        <v>221</v>
      </c>
      <c r="C250" s="12">
        <f t="shared" si="22"/>
        <v>27011.071085749976</v>
      </c>
      <c r="D250" s="12">
        <f t="shared" si="23"/>
        <v>15091.40537572814</v>
      </c>
      <c r="E250" s="12">
        <f t="shared" si="24"/>
        <v>11919.665710021836</v>
      </c>
      <c r="F250" s="12"/>
      <c r="G250" s="12">
        <f t="shared" si="25"/>
        <v>2845628.3650295129</v>
      </c>
      <c r="H250" s="12">
        <f t="shared" si="26"/>
        <v>2186037.634970489</v>
      </c>
      <c r="I250" s="12">
        <f t="shared" si="27"/>
        <v>3783409.0749802538</v>
      </c>
    </row>
    <row r="251" spans="2:9" x14ac:dyDescent="0.25">
      <c r="B251" s="10">
        <f t="shared" si="21"/>
        <v>222</v>
      </c>
      <c r="C251" s="12">
        <f t="shared" si="22"/>
        <v>27011.071085749976</v>
      </c>
      <c r="D251" s="12">
        <f t="shared" si="23"/>
        <v>15154.286231460339</v>
      </c>
      <c r="E251" s="12">
        <f t="shared" si="24"/>
        <v>11856.784854289637</v>
      </c>
      <c r="F251" s="12"/>
      <c r="G251" s="12">
        <f t="shared" si="25"/>
        <v>2830474.0787980524</v>
      </c>
      <c r="H251" s="12">
        <f t="shared" si="26"/>
        <v>2201191.9212019495</v>
      </c>
      <c r="I251" s="12">
        <f t="shared" si="27"/>
        <v>3795265.8598345434</v>
      </c>
    </row>
    <row r="252" spans="2:9" x14ac:dyDescent="0.25">
      <c r="B252" s="10">
        <f t="shared" si="21"/>
        <v>223</v>
      </c>
      <c r="C252" s="12">
        <f t="shared" si="22"/>
        <v>27011.071085749976</v>
      </c>
      <c r="D252" s="12">
        <f t="shared" si="23"/>
        <v>15217.429090758091</v>
      </c>
      <c r="E252" s="12">
        <f t="shared" si="24"/>
        <v>11793.641994991885</v>
      </c>
      <c r="F252" s="12"/>
      <c r="G252" s="12">
        <f t="shared" si="25"/>
        <v>2815256.6497072941</v>
      </c>
      <c r="H252" s="12">
        <f t="shared" si="26"/>
        <v>2216409.3502927078</v>
      </c>
      <c r="I252" s="12">
        <f t="shared" si="27"/>
        <v>3807059.5018295352</v>
      </c>
    </row>
    <row r="253" spans="2:9" x14ac:dyDescent="0.25">
      <c r="B253" s="10">
        <f t="shared" si="21"/>
        <v>224</v>
      </c>
      <c r="C253" s="12">
        <f t="shared" si="22"/>
        <v>27011.071085749976</v>
      </c>
      <c r="D253" s="12">
        <f t="shared" si="23"/>
        <v>15280.835045302918</v>
      </c>
      <c r="E253" s="12">
        <f t="shared" si="24"/>
        <v>11730.236040447058</v>
      </c>
      <c r="F253" s="12"/>
      <c r="G253" s="12">
        <f t="shared" si="25"/>
        <v>2799975.8146619913</v>
      </c>
      <c r="H253" s="12">
        <f t="shared" si="26"/>
        <v>2231690.1853380105</v>
      </c>
      <c r="I253" s="12">
        <f t="shared" si="27"/>
        <v>3818789.7378699821</v>
      </c>
    </row>
    <row r="254" spans="2:9" x14ac:dyDescent="0.25">
      <c r="B254" s="10">
        <f t="shared" si="21"/>
        <v>225</v>
      </c>
      <c r="C254" s="12">
        <f t="shared" si="22"/>
        <v>27011.071085749976</v>
      </c>
      <c r="D254" s="12">
        <f t="shared" si="23"/>
        <v>15344.505191325012</v>
      </c>
      <c r="E254" s="12">
        <f t="shared" si="24"/>
        <v>11666.565894424964</v>
      </c>
      <c r="F254" s="12"/>
      <c r="G254" s="12">
        <f t="shared" si="25"/>
        <v>2784631.3094706661</v>
      </c>
      <c r="H254" s="12">
        <f t="shared" si="26"/>
        <v>2247034.6905293358</v>
      </c>
      <c r="I254" s="12">
        <f t="shared" si="27"/>
        <v>3830456.3037644071</v>
      </c>
    </row>
    <row r="255" spans="2:9" x14ac:dyDescent="0.25">
      <c r="B255" s="10">
        <f t="shared" si="21"/>
        <v>226</v>
      </c>
      <c r="C255" s="12">
        <f t="shared" si="22"/>
        <v>27011.071085749976</v>
      </c>
      <c r="D255" s="12">
        <f t="shared" si="23"/>
        <v>15408.440629622201</v>
      </c>
      <c r="E255" s="12">
        <f t="shared" si="24"/>
        <v>11602.630456127776</v>
      </c>
      <c r="F255" s="12"/>
      <c r="G255" s="12">
        <f t="shared" si="25"/>
        <v>2769222.8688410437</v>
      </c>
      <c r="H255" s="12">
        <f t="shared" si="26"/>
        <v>2262443.1311589582</v>
      </c>
      <c r="I255" s="12">
        <f t="shared" si="27"/>
        <v>3842058.9342205347</v>
      </c>
    </row>
    <row r="256" spans="2:9" x14ac:dyDescent="0.25">
      <c r="B256" s="10">
        <f t="shared" si="21"/>
        <v>227</v>
      </c>
      <c r="C256" s="12">
        <f t="shared" si="22"/>
        <v>27011.071085749976</v>
      </c>
      <c r="D256" s="12">
        <f t="shared" si="23"/>
        <v>15472.642465578961</v>
      </c>
      <c r="E256" s="12">
        <f t="shared" si="24"/>
        <v>11538.428620171015</v>
      </c>
      <c r="F256" s="12"/>
      <c r="G256" s="12">
        <f t="shared" si="25"/>
        <v>2753750.2263754648</v>
      </c>
      <c r="H256" s="12">
        <f t="shared" si="26"/>
        <v>2277915.773624537</v>
      </c>
      <c r="I256" s="12">
        <f t="shared" si="27"/>
        <v>3853597.3628407056</v>
      </c>
    </row>
    <row r="257" spans="2:9" x14ac:dyDescent="0.25">
      <c r="B257" s="10">
        <f t="shared" si="21"/>
        <v>228</v>
      </c>
      <c r="C257" s="12">
        <f t="shared" si="22"/>
        <v>27011.071085749976</v>
      </c>
      <c r="D257" s="12">
        <f t="shared" si="23"/>
        <v>15537.111809185539</v>
      </c>
      <c r="E257" s="12">
        <f t="shared" si="24"/>
        <v>11473.959276564437</v>
      </c>
      <c r="F257" s="12"/>
      <c r="G257" s="12">
        <f t="shared" si="25"/>
        <v>2738213.1145662791</v>
      </c>
      <c r="H257" s="12">
        <f t="shared" si="26"/>
        <v>2293452.8854337228</v>
      </c>
      <c r="I257" s="12">
        <f t="shared" si="27"/>
        <v>3865071.32211727</v>
      </c>
    </row>
    <row r="258" spans="2:9" x14ac:dyDescent="0.25">
      <c r="B258" s="10">
        <f t="shared" si="21"/>
        <v>229</v>
      </c>
      <c r="C258" s="12">
        <f t="shared" si="22"/>
        <v>27011.071085749976</v>
      </c>
      <c r="D258" s="12">
        <f t="shared" si="23"/>
        <v>15601.849775057146</v>
      </c>
      <c r="E258" s="12">
        <f t="shared" si="24"/>
        <v>11409.22131069283</v>
      </c>
      <c r="F258" s="12"/>
      <c r="G258" s="12">
        <f t="shared" si="25"/>
        <v>2722611.2647912218</v>
      </c>
      <c r="H258" s="12">
        <f t="shared" si="26"/>
        <v>2309054.73520878</v>
      </c>
      <c r="I258" s="12">
        <f t="shared" si="27"/>
        <v>3876480.5434279628</v>
      </c>
    </row>
    <row r="259" spans="2:9" x14ac:dyDescent="0.25">
      <c r="B259" s="10">
        <f t="shared" si="21"/>
        <v>230</v>
      </c>
      <c r="C259" s="12">
        <f t="shared" si="22"/>
        <v>27011.071085749976</v>
      </c>
      <c r="D259" s="12">
        <f t="shared" si="23"/>
        <v>15666.857482453219</v>
      </c>
      <c r="E259" s="12">
        <f t="shared" si="24"/>
        <v>11344.213603296757</v>
      </c>
      <c r="F259" s="12"/>
      <c r="G259" s="12">
        <f t="shared" si="25"/>
        <v>2706944.4073087685</v>
      </c>
      <c r="H259" s="12">
        <f t="shared" si="26"/>
        <v>2324721.5926912334</v>
      </c>
      <c r="I259" s="12">
        <f t="shared" si="27"/>
        <v>3887824.7570312596</v>
      </c>
    </row>
    <row r="260" spans="2:9" x14ac:dyDescent="0.25">
      <c r="B260" s="10">
        <f t="shared" si="21"/>
        <v>231</v>
      </c>
      <c r="C260" s="12">
        <f t="shared" si="22"/>
        <v>27011.071085749976</v>
      </c>
      <c r="D260" s="12">
        <f t="shared" si="23"/>
        <v>15732.136055296774</v>
      </c>
      <c r="E260" s="12">
        <f t="shared" si="24"/>
        <v>11278.935030453202</v>
      </c>
      <c r="F260" s="12"/>
      <c r="G260" s="12">
        <f t="shared" si="25"/>
        <v>2691212.2712534717</v>
      </c>
      <c r="H260" s="12">
        <f t="shared" si="26"/>
        <v>2340453.7287465301</v>
      </c>
      <c r="I260" s="12">
        <f t="shared" si="27"/>
        <v>3899103.692061713</v>
      </c>
    </row>
    <row r="261" spans="2:9" x14ac:dyDescent="0.25">
      <c r="B261" s="10">
        <f t="shared" si="21"/>
        <v>232</v>
      </c>
      <c r="C261" s="12">
        <f t="shared" si="22"/>
        <v>27011.071085749976</v>
      </c>
      <c r="D261" s="12">
        <f t="shared" si="23"/>
        <v>15797.686622193844</v>
      </c>
      <c r="E261" s="12">
        <f t="shared" si="24"/>
        <v>11213.384463556133</v>
      </c>
      <c r="F261" s="12"/>
      <c r="G261" s="12">
        <f t="shared" si="25"/>
        <v>2675414.5846312777</v>
      </c>
      <c r="H261" s="12">
        <f t="shared" si="26"/>
        <v>2356251.4153687241</v>
      </c>
      <c r="I261" s="12">
        <f t="shared" si="27"/>
        <v>3910317.0765252691</v>
      </c>
    </row>
    <row r="262" spans="2:9" x14ac:dyDescent="0.25">
      <c r="B262" s="10">
        <f t="shared" si="21"/>
        <v>233</v>
      </c>
      <c r="C262" s="12">
        <f t="shared" si="22"/>
        <v>27011.071085749976</v>
      </c>
      <c r="D262" s="12">
        <f t="shared" si="23"/>
        <v>15863.510316452986</v>
      </c>
      <c r="E262" s="12">
        <f t="shared" si="24"/>
        <v>11147.56076929699</v>
      </c>
      <c r="F262" s="12"/>
      <c r="G262" s="12">
        <f t="shared" si="25"/>
        <v>2659551.0743148248</v>
      </c>
      <c r="H262" s="12">
        <f t="shared" si="26"/>
        <v>2372114.9256851771</v>
      </c>
      <c r="I262" s="12">
        <f t="shared" si="27"/>
        <v>3921464.6372945663</v>
      </c>
    </row>
    <row r="263" spans="2:9" x14ac:dyDescent="0.25">
      <c r="B263" s="10">
        <f t="shared" si="21"/>
        <v>234</v>
      </c>
      <c r="C263" s="12">
        <f t="shared" si="22"/>
        <v>27011.071085749976</v>
      </c>
      <c r="D263" s="12">
        <f t="shared" si="23"/>
        <v>15929.608276104873</v>
      </c>
      <c r="E263" s="12">
        <f t="shared" si="24"/>
        <v>11081.462809645103</v>
      </c>
      <c r="F263" s="12"/>
      <c r="G263" s="12">
        <f t="shared" si="25"/>
        <v>2643621.4660387198</v>
      </c>
      <c r="H263" s="12">
        <f t="shared" si="26"/>
        <v>2388044.5339612821</v>
      </c>
      <c r="I263" s="12">
        <f t="shared" si="27"/>
        <v>3932546.1001042114</v>
      </c>
    </row>
    <row r="264" spans="2:9" x14ac:dyDescent="0.25">
      <c r="B264" s="10">
        <f t="shared" si="21"/>
        <v>235</v>
      </c>
      <c r="C264" s="12">
        <f t="shared" si="22"/>
        <v>27011.071085749976</v>
      </c>
      <c r="D264" s="12">
        <f t="shared" si="23"/>
        <v>15995.981643921978</v>
      </c>
      <c r="E264" s="12">
        <f t="shared" si="24"/>
        <v>11015.089441827999</v>
      </c>
      <c r="F264" s="12"/>
      <c r="G264" s="12">
        <f t="shared" si="25"/>
        <v>2627625.4843947976</v>
      </c>
      <c r="H264" s="12">
        <f t="shared" si="26"/>
        <v>2404040.5156052043</v>
      </c>
      <c r="I264" s="12">
        <f t="shared" si="27"/>
        <v>3943561.1895460393</v>
      </c>
    </row>
    <row r="265" spans="2:9" x14ac:dyDescent="0.25">
      <c r="B265" s="10">
        <f t="shared" si="21"/>
        <v>236</v>
      </c>
      <c r="C265" s="12">
        <f t="shared" si="22"/>
        <v>27011.071085749976</v>
      </c>
      <c r="D265" s="12">
        <f t="shared" si="23"/>
        <v>16062.63156743832</v>
      </c>
      <c r="E265" s="12">
        <f t="shared" si="24"/>
        <v>10948.439518311656</v>
      </c>
      <c r="F265" s="12"/>
      <c r="G265" s="12">
        <f t="shared" si="25"/>
        <v>2611562.8528273595</v>
      </c>
      <c r="H265" s="12">
        <f t="shared" si="26"/>
        <v>2420103.1471726424</v>
      </c>
      <c r="I265" s="12">
        <f t="shared" si="27"/>
        <v>3954509.6290643509</v>
      </c>
    </row>
    <row r="266" spans="2:9" x14ac:dyDescent="0.25">
      <c r="B266" s="10">
        <f t="shared" si="21"/>
        <v>237</v>
      </c>
      <c r="C266" s="12">
        <f t="shared" si="22"/>
        <v>27011.071085749976</v>
      </c>
      <c r="D266" s="12">
        <f t="shared" si="23"/>
        <v>16129.559198969311</v>
      </c>
      <c r="E266" s="12">
        <f t="shared" si="24"/>
        <v>10881.511886780665</v>
      </c>
      <c r="F266" s="12"/>
      <c r="G266" s="12">
        <f t="shared" si="25"/>
        <v>2595433.2936283899</v>
      </c>
      <c r="H266" s="12">
        <f t="shared" si="26"/>
        <v>2436232.7063716119</v>
      </c>
      <c r="I266" s="12">
        <f t="shared" si="27"/>
        <v>3965391.1409511315</v>
      </c>
    </row>
    <row r="267" spans="2:9" x14ac:dyDescent="0.25">
      <c r="B267" s="10">
        <f t="shared" si="21"/>
        <v>238</v>
      </c>
      <c r="C267" s="12">
        <f t="shared" si="22"/>
        <v>27011.071085749976</v>
      </c>
      <c r="D267" s="12">
        <f t="shared" si="23"/>
        <v>16196.765695631684</v>
      </c>
      <c r="E267" s="12">
        <f t="shared" si="24"/>
        <v>10814.305390118292</v>
      </c>
      <c r="F267" s="12"/>
      <c r="G267" s="12">
        <f t="shared" si="25"/>
        <v>2579236.5279327584</v>
      </c>
      <c r="H267" s="12">
        <f t="shared" si="26"/>
        <v>2452429.4720672434</v>
      </c>
      <c r="I267" s="12">
        <f t="shared" si="27"/>
        <v>3976205.4463412496</v>
      </c>
    </row>
    <row r="268" spans="2:9" x14ac:dyDescent="0.25">
      <c r="B268" s="10">
        <f t="shared" si="21"/>
        <v>239</v>
      </c>
      <c r="C268" s="12">
        <f t="shared" si="22"/>
        <v>27011.071085749976</v>
      </c>
      <c r="D268" s="12">
        <f t="shared" si="23"/>
        <v>16264.252219363483</v>
      </c>
      <c r="E268" s="12">
        <f t="shared" si="24"/>
        <v>10746.818866386493</v>
      </c>
      <c r="F268" s="12"/>
      <c r="G268" s="12">
        <f t="shared" si="25"/>
        <v>2562972.2757133949</v>
      </c>
      <c r="H268" s="12">
        <f t="shared" si="26"/>
        <v>2468693.724286607</v>
      </c>
      <c r="I268" s="12">
        <f t="shared" si="27"/>
        <v>3986952.2652076362</v>
      </c>
    </row>
    <row r="269" spans="2:9" x14ac:dyDescent="0.25">
      <c r="B269" s="10">
        <f t="shared" si="21"/>
        <v>240</v>
      </c>
      <c r="C269" s="12">
        <f t="shared" si="22"/>
        <v>27011.071085749976</v>
      </c>
      <c r="D269" s="12">
        <f t="shared" si="23"/>
        <v>16332.019936944165</v>
      </c>
      <c r="E269" s="12">
        <f t="shared" si="24"/>
        <v>10679.051148805811</v>
      </c>
      <c r="F269" s="12"/>
      <c r="G269" s="12">
        <f t="shared" si="25"/>
        <v>2546640.2557764505</v>
      </c>
      <c r="H269" s="12">
        <f t="shared" si="26"/>
        <v>2485025.7442235514</v>
      </c>
      <c r="I269" s="12">
        <f t="shared" si="27"/>
        <v>3997631.3163564419</v>
      </c>
    </row>
    <row r="270" spans="2:9" x14ac:dyDescent="0.25">
      <c r="B270" s="10">
        <f t="shared" si="21"/>
        <v>241</v>
      </c>
      <c r="C270" s="12">
        <f t="shared" si="22"/>
        <v>27011.071085749976</v>
      </c>
      <c r="D270" s="12">
        <f t="shared" si="23"/>
        <v>16400.070020014766</v>
      </c>
      <c r="E270" s="12">
        <f t="shared" si="24"/>
        <v>10611.00106573521</v>
      </c>
      <c r="F270" s="12"/>
      <c r="G270" s="12">
        <f t="shared" si="25"/>
        <v>2530240.1857564356</v>
      </c>
      <c r="H270" s="12">
        <f t="shared" si="26"/>
        <v>2501425.8142435662</v>
      </c>
      <c r="I270" s="12">
        <f t="shared" si="27"/>
        <v>4008242.3174221772</v>
      </c>
    </row>
    <row r="271" spans="2:9" x14ac:dyDescent="0.25">
      <c r="B271" s="10">
        <f t="shared" si="21"/>
        <v>242</v>
      </c>
      <c r="C271" s="12">
        <f t="shared" si="22"/>
        <v>27011.071085749976</v>
      </c>
      <c r="D271" s="12">
        <f t="shared" si="23"/>
        <v>16468.403645098162</v>
      </c>
      <c r="E271" s="12">
        <f t="shared" si="24"/>
        <v>10542.667440651814</v>
      </c>
      <c r="F271" s="12"/>
      <c r="G271" s="12">
        <f t="shared" si="25"/>
        <v>2513771.7821113374</v>
      </c>
      <c r="H271" s="12">
        <f t="shared" si="26"/>
        <v>2517894.2178886645</v>
      </c>
      <c r="I271" s="12">
        <f t="shared" si="27"/>
        <v>4018784.9848628291</v>
      </c>
    </row>
    <row r="272" spans="2:9" x14ac:dyDescent="0.25">
      <c r="B272" s="10">
        <f t="shared" si="21"/>
        <v>243</v>
      </c>
      <c r="C272" s="12">
        <f t="shared" si="22"/>
        <v>27011.071085749976</v>
      </c>
      <c r="D272" s="12">
        <f t="shared" si="23"/>
        <v>16537.021993619404</v>
      </c>
      <c r="E272" s="12">
        <f t="shared" si="24"/>
        <v>10474.049092130572</v>
      </c>
      <c r="F272" s="12"/>
      <c r="G272" s="12">
        <f t="shared" si="25"/>
        <v>2497234.760117718</v>
      </c>
      <c r="H272" s="12">
        <f t="shared" si="26"/>
        <v>2534431.2398822838</v>
      </c>
      <c r="I272" s="12">
        <f t="shared" si="27"/>
        <v>4029259.0339549598</v>
      </c>
    </row>
    <row r="273" spans="2:9" x14ac:dyDescent="0.25">
      <c r="B273" s="10">
        <f t="shared" si="21"/>
        <v>244</v>
      </c>
      <c r="C273" s="12">
        <f t="shared" si="22"/>
        <v>27011.071085749976</v>
      </c>
      <c r="D273" s="12">
        <f t="shared" si="23"/>
        <v>16605.926251926154</v>
      </c>
      <c r="E273" s="12">
        <f t="shared" si="24"/>
        <v>10405.144833823824</v>
      </c>
      <c r="F273" s="12"/>
      <c r="G273" s="12">
        <f t="shared" si="25"/>
        <v>2480628.833865792</v>
      </c>
      <c r="H273" s="12">
        <f t="shared" si="26"/>
        <v>2551037.1661342098</v>
      </c>
      <c r="I273" s="12">
        <f t="shared" si="27"/>
        <v>4039664.1787887835</v>
      </c>
    </row>
    <row r="274" spans="2:9" x14ac:dyDescent="0.25">
      <c r="B274" s="10">
        <f t="shared" si="21"/>
        <v>245</v>
      </c>
      <c r="C274" s="12">
        <f t="shared" si="22"/>
        <v>27011.071085749976</v>
      </c>
      <c r="D274" s="12">
        <f t="shared" si="23"/>
        <v>16675.117611309179</v>
      </c>
      <c r="E274" s="12">
        <f t="shared" si="24"/>
        <v>10335.953474440799</v>
      </c>
      <c r="F274" s="12"/>
      <c r="G274" s="12">
        <f t="shared" si="25"/>
        <v>2463953.716254483</v>
      </c>
      <c r="H274" s="12">
        <f t="shared" si="26"/>
        <v>2567712.2837455189</v>
      </c>
      <c r="I274" s="12">
        <f t="shared" si="27"/>
        <v>4050000.1322632241</v>
      </c>
    </row>
    <row r="275" spans="2:9" x14ac:dyDescent="0.25">
      <c r="B275" s="10">
        <f t="shared" si="21"/>
        <v>246</v>
      </c>
      <c r="C275" s="12">
        <f t="shared" si="22"/>
        <v>27011.071085749976</v>
      </c>
      <c r="D275" s="12">
        <f t="shared" si="23"/>
        <v>16744.597268022964</v>
      </c>
      <c r="E275" s="12">
        <f t="shared" si="24"/>
        <v>10266.473817727012</v>
      </c>
      <c r="F275" s="12"/>
      <c r="G275" s="12">
        <f t="shared" si="25"/>
        <v>2447209.1189864599</v>
      </c>
      <c r="H275" s="12">
        <f t="shared" si="26"/>
        <v>2584456.8810135419</v>
      </c>
      <c r="I275" s="12">
        <f t="shared" si="27"/>
        <v>4060266.6060809512</v>
      </c>
    </row>
    <row r="276" spans="2:9" x14ac:dyDescent="0.25">
      <c r="B276" s="10">
        <f t="shared" si="21"/>
        <v>247</v>
      </c>
      <c r="C276" s="12">
        <f t="shared" si="22"/>
        <v>27011.071085749976</v>
      </c>
      <c r="D276" s="12">
        <f t="shared" si="23"/>
        <v>16814.366423306394</v>
      </c>
      <c r="E276" s="12">
        <f t="shared" si="24"/>
        <v>10196.704662443582</v>
      </c>
      <c r="F276" s="12"/>
      <c r="G276" s="12">
        <f t="shared" si="25"/>
        <v>2430394.7525631534</v>
      </c>
      <c r="H276" s="12">
        <f t="shared" si="26"/>
        <v>2601271.2474368485</v>
      </c>
      <c r="I276" s="12">
        <f t="shared" si="27"/>
        <v>4070463.3107433948</v>
      </c>
    </row>
    <row r="277" spans="2:9" x14ac:dyDescent="0.25">
      <c r="B277" s="10">
        <f t="shared" si="21"/>
        <v>248</v>
      </c>
      <c r="C277" s="12">
        <f t="shared" si="22"/>
        <v>27011.071085749976</v>
      </c>
      <c r="D277" s="12">
        <f t="shared" si="23"/>
        <v>16884.426283403503</v>
      </c>
      <c r="E277" s="12">
        <f t="shared" si="24"/>
        <v>10126.644802346473</v>
      </c>
      <c r="F277" s="12"/>
      <c r="G277" s="12">
        <f t="shared" si="25"/>
        <v>2413510.3262797501</v>
      </c>
      <c r="H277" s="12">
        <f t="shared" si="26"/>
        <v>2618155.6737202518</v>
      </c>
      <c r="I277" s="12">
        <f t="shared" si="27"/>
        <v>4080589.9555457411</v>
      </c>
    </row>
    <row r="278" spans="2:9" x14ac:dyDescent="0.25">
      <c r="B278" s="10">
        <f t="shared" si="21"/>
        <v>249</v>
      </c>
      <c r="C278" s="12">
        <f t="shared" si="22"/>
        <v>27011.071085749976</v>
      </c>
      <c r="D278" s="12">
        <f t="shared" si="23"/>
        <v>16954.778059584351</v>
      </c>
      <c r="E278" s="12">
        <f t="shared" si="24"/>
        <v>10056.293026165626</v>
      </c>
      <c r="F278" s="12"/>
      <c r="G278" s="12">
        <f t="shared" si="25"/>
        <v>2396555.5482201655</v>
      </c>
      <c r="H278" s="12">
        <f t="shared" si="26"/>
        <v>2635110.4517798363</v>
      </c>
      <c r="I278" s="12">
        <f t="shared" si="27"/>
        <v>4090646.2485719067</v>
      </c>
    </row>
    <row r="279" spans="2:9" x14ac:dyDescent="0.25">
      <c r="B279" s="10">
        <f t="shared" si="21"/>
        <v>250</v>
      </c>
      <c r="C279" s="12">
        <f t="shared" si="22"/>
        <v>27011.071085749976</v>
      </c>
      <c r="D279" s="12">
        <f t="shared" si="23"/>
        <v>17025.422968165953</v>
      </c>
      <c r="E279" s="12">
        <f t="shared" si="24"/>
        <v>9985.6481175840236</v>
      </c>
      <c r="F279" s="12"/>
      <c r="G279" s="12">
        <f t="shared" si="25"/>
        <v>2379530.1252519996</v>
      </c>
      <c r="H279" s="12">
        <f t="shared" si="26"/>
        <v>2652135.8747480023</v>
      </c>
      <c r="I279" s="12">
        <f t="shared" si="27"/>
        <v>4100631.8966894909</v>
      </c>
    </row>
    <row r="280" spans="2:9" x14ac:dyDescent="0.25">
      <c r="B280" s="10">
        <f t="shared" si="21"/>
        <v>251</v>
      </c>
      <c r="C280" s="12">
        <f t="shared" si="22"/>
        <v>27011.071085749976</v>
      </c>
      <c r="D280" s="12">
        <f t="shared" si="23"/>
        <v>17096.362230533312</v>
      </c>
      <c r="E280" s="12">
        <f t="shared" si="24"/>
        <v>9914.7088552166642</v>
      </c>
      <c r="F280" s="12"/>
      <c r="G280" s="12">
        <f t="shared" si="25"/>
        <v>2362433.7630214663</v>
      </c>
      <c r="H280" s="12">
        <f t="shared" si="26"/>
        <v>2669232.2369785355</v>
      </c>
      <c r="I280" s="12">
        <f t="shared" si="27"/>
        <v>4110546.6055447077</v>
      </c>
    </row>
    <row r="281" spans="2:9" x14ac:dyDescent="0.25">
      <c r="B281" s="10">
        <f t="shared" si="21"/>
        <v>252</v>
      </c>
      <c r="C281" s="12">
        <f t="shared" si="22"/>
        <v>27011.071085749976</v>
      </c>
      <c r="D281" s="12">
        <f t="shared" si="23"/>
        <v>17167.597073160534</v>
      </c>
      <c r="E281" s="12">
        <f t="shared" si="24"/>
        <v>9843.4740125894423</v>
      </c>
      <c r="F281" s="12"/>
      <c r="G281" s="12">
        <f t="shared" si="25"/>
        <v>2345266.1659483057</v>
      </c>
      <c r="H281" s="12">
        <f t="shared" si="26"/>
        <v>2686399.8340516961</v>
      </c>
      <c r="I281" s="12">
        <f t="shared" si="27"/>
        <v>4120390.0795572973</v>
      </c>
    </row>
    <row r="282" spans="2:9" x14ac:dyDescent="0.25">
      <c r="B282" s="10">
        <f t="shared" si="21"/>
        <v>253</v>
      </c>
      <c r="C282" s="12">
        <f t="shared" si="22"/>
        <v>27011.071085749976</v>
      </c>
      <c r="D282" s="12">
        <f t="shared" si="23"/>
        <v>17239.128727632036</v>
      </c>
      <c r="E282" s="12">
        <f t="shared" si="24"/>
        <v>9771.9423581179399</v>
      </c>
      <c r="F282" s="12"/>
      <c r="G282" s="12">
        <f t="shared" si="25"/>
        <v>2328027.0372206736</v>
      </c>
      <c r="H282" s="12">
        <f t="shared" si="26"/>
        <v>2703638.9627793282</v>
      </c>
      <c r="I282" s="12">
        <f t="shared" si="27"/>
        <v>4130162.0219154153</v>
      </c>
    </row>
    <row r="283" spans="2:9" x14ac:dyDescent="0.25">
      <c r="B283" s="10">
        <f t="shared" si="21"/>
        <v>254</v>
      </c>
      <c r="C283" s="12">
        <f t="shared" si="22"/>
        <v>27011.071085749976</v>
      </c>
      <c r="D283" s="12">
        <f t="shared" si="23"/>
        <v>17310.958430663835</v>
      </c>
      <c r="E283" s="12">
        <f t="shared" si="24"/>
        <v>9700.1126550861409</v>
      </c>
      <c r="F283" s="12"/>
      <c r="G283" s="12">
        <f t="shared" si="25"/>
        <v>2310716.07879001</v>
      </c>
      <c r="H283" s="12">
        <f t="shared" si="26"/>
        <v>2720949.9212099919</v>
      </c>
      <c r="I283" s="12">
        <f t="shared" si="27"/>
        <v>4139862.1345705013</v>
      </c>
    </row>
    <row r="284" spans="2:9" x14ac:dyDescent="0.25">
      <c r="B284" s="10">
        <f t="shared" si="21"/>
        <v>255</v>
      </c>
      <c r="C284" s="12">
        <f t="shared" si="22"/>
        <v>27011.071085749976</v>
      </c>
      <c r="D284" s="12">
        <f t="shared" si="23"/>
        <v>17383.087424124933</v>
      </c>
      <c r="E284" s="12">
        <f t="shared" si="24"/>
        <v>9627.9836616250413</v>
      </c>
      <c r="F284" s="12"/>
      <c r="G284" s="12">
        <f t="shared" si="25"/>
        <v>2293332.9913658849</v>
      </c>
      <c r="H284" s="12">
        <f t="shared" si="26"/>
        <v>2738333.008634117</v>
      </c>
      <c r="I284" s="12">
        <f t="shared" si="27"/>
        <v>4149490.1182321263</v>
      </c>
    </row>
    <row r="285" spans="2:9" x14ac:dyDescent="0.25">
      <c r="B285" s="10">
        <f t="shared" si="21"/>
        <v>256</v>
      </c>
      <c r="C285" s="12">
        <f t="shared" si="22"/>
        <v>27011.071085749976</v>
      </c>
      <c r="D285" s="12">
        <f t="shared" si="23"/>
        <v>17455.516955058789</v>
      </c>
      <c r="E285" s="12">
        <f t="shared" si="24"/>
        <v>9555.5541306911873</v>
      </c>
      <c r="F285" s="12"/>
      <c r="G285" s="12">
        <f t="shared" si="25"/>
        <v>2275877.4744108263</v>
      </c>
      <c r="H285" s="12">
        <f t="shared" si="26"/>
        <v>2755788.5255891755</v>
      </c>
      <c r="I285" s="12">
        <f t="shared" si="27"/>
        <v>4159045.6723628175</v>
      </c>
    </row>
    <row r="286" spans="2:9" x14ac:dyDescent="0.25">
      <c r="B286" s="10">
        <f t="shared" si="21"/>
        <v>257</v>
      </c>
      <c r="C286" s="12">
        <f t="shared" si="22"/>
        <v>27011.071085749976</v>
      </c>
      <c r="D286" s="12">
        <f t="shared" si="23"/>
        <v>17528.248275704867</v>
      </c>
      <c r="E286" s="12">
        <f t="shared" si="24"/>
        <v>9482.8228100451088</v>
      </c>
      <c r="F286" s="12"/>
      <c r="G286" s="12">
        <f t="shared" si="25"/>
        <v>2258349.2261351217</v>
      </c>
      <c r="H286" s="12">
        <f t="shared" si="26"/>
        <v>2773316.7738648802</v>
      </c>
      <c r="I286" s="12">
        <f t="shared" si="27"/>
        <v>4168528.4951728624</v>
      </c>
    </row>
    <row r="287" spans="2:9" x14ac:dyDescent="0.25">
      <c r="B287" s="10">
        <f t="shared" si="21"/>
        <v>258</v>
      </c>
      <c r="C287" s="12">
        <f t="shared" si="22"/>
        <v>27011.071085749976</v>
      </c>
      <c r="D287" s="12">
        <f t="shared" si="23"/>
        <v>17601.282643520302</v>
      </c>
      <c r="E287" s="12">
        <f t="shared" si="24"/>
        <v>9409.7884422296738</v>
      </c>
      <c r="F287" s="12"/>
      <c r="G287" s="12">
        <f t="shared" si="25"/>
        <v>2240747.9434916014</v>
      </c>
      <c r="H287" s="12">
        <f t="shared" si="26"/>
        <v>2790918.0565084005</v>
      </c>
      <c r="I287" s="12">
        <f t="shared" si="27"/>
        <v>4177938.2836150923</v>
      </c>
    </row>
    <row r="288" spans="2:9" x14ac:dyDescent="0.25">
      <c r="B288" s="10">
        <f t="shared" ref="B288:B351" si="28">IF(OR(G287&lt;0.01,G287="",G287=0,),"",B287+1)</f>
        <v>259</v>
      </c>
      <c r="C288" s="12">
        <f t="shared" ref="C288:C351" si="29">IF(B288="","",IF($H$6&gt;((G287*$H$5)+G287),((G287*$H$5)+G287),$H$6))</f>
        <v>27011.071085749976</v>
      </c>
      <c r="D288" s="12">
        <f t="shared" ref="D288:D351" si="30">IF(B288="","",(C288-E288))</f>
        <v>17674.621321201637</v>
      </c>
      <c r="E288" s="12">
        <f t="shared" ref="E288:E351" si="31">IF(B288="","",(G287*$H$5))</f>
        <v>9336.4497645483389</v>
      </c>
      <c r="F288" s="12"/>
      <c r="G288" s="12">
        <f t="shared" ref="G288:G351" si="32">IF(OR(B288="",0),"",(G287-D288-F288))</f>
        <v>2223073.3221703996</v>
      </c>
      <c r="H288" s="12">
        <f t="shared" ref="H288:H351" si="33">IF(B288="","",(H287+D288+F288))</f>
        <v>2808592.6778296023</v>
      </c>
      <c r="I288" s="12">
        <f t="shared" ref="I288:I351" si="34">IF(B288="","",(I287+E288))</f>
        <v>4187274.7333796406</v>
      </c>
    </row>
    <row r="289" spans="2:9" x14ac:dyDescent="0.25">
      <c r="B289" s="10">
        <f t="shared" si="28"/>
        <v>260</v>
      </c>
      <c r="C289" s="12">
        <f t="shared" si="29"/>
        <v>27011.071085749976</v>
      </c>
      <c r="D289" s="12">
        <f t="shared" si="30"/>
        <v>17748.265576706646</v>
      </c>
      <c r="E289" s="12">
        <f t="shared" si="31"/>
        <v>9262.8055090433318</v>
      </c>
      <c r="F289" s="12"/>
      <c r="G289" s="12">
        <f t="shared" si="32"/>
        <v>2205325.0565936929</v>
      </c>
      <c r="H289" s="12">
        <f t="shared" si="33"/>
        <v>2826340.943406309</v>
      </c>
      <c r="I289" s="12">
        <f t="shared" si="34"/>
        <v>4196537.5388886835</v>
      </c>
    </row>
    <row r="290" spans="2:9" x14ac:dyDescent="0.25">
      <c r="B290" s="10">
        <f t="shared" si="28"/>
        <v>261</v>
      </c>
      <c r="C290" s="12">
        <f t="shared" si="29"/>
        <v>27011.071085749976</v>
      </c>
      <c r="D290" s="12">
        <f t="shared" si="30"/>
        <v>17822.216683276256</v>
      </c>
      <c r="E290" s="12">
        <f t="shared" si="31"/>
        <v>9188.8544024737203</v>
      </c>
      <c r="F290" s="12"/>
      <c r="G290" s="12">
        <f t="shared" si="32"/>
        <v>2187502.8399104164</v>
      </c>
      <c r="H290" s="12">
        <f t="shared" si="33"/>
        <v>2844163.1600895855</v>
      </c>
      <c r="I290" s="12">
        <f t="shared" si="34"/>
        <v>4205726.3932911577</v>
      </c>
    </row>
    <row r="291" spans="2:9" x14ac:dyDescent="0.25">
      <c r="B291" s="10">
        <f t="shared" si="28"/>
        <v>262</v>
      </c>
      <c r="C291" s="12">
        <f t="shared" si="29"/>
        <v>27011.071085749976</v>
      </c>
      <c r="D291" s="12">
        <f t="shared" si="30"/>
        <v>17896.475919456574</v>
      </c>
      <c r="E291" s="12">
        <f t="shared" si="31"/>
        <v>9114.5951662934021</v>
      </c>
      <c r="F291" s="12"/>
      <c r="G291" s="12">
        <f t="shared" si="32"/>
        <v>2169606.3639909597</v>
      </c>
      <c r="H291" s="12">
        <f t="shared" si="33"/>
        <v>2862059.6360090422</v>
      </c>
      <c r="I291" s="12">
        <f t="shared" si="34"/>
        <v>4214840.9884574506</v>
      </c>
    </row>
    <row r="292" spans="2:9" x14ac:dyDescent="0.25">
      <c r="B292" s="10">
        <f t="shared" si="28"/>
        <v>263</v>
      </c>
      <c r="C292" s="12">
        <f t="shared" si="29"/>
        <v>27011.071085749976</v>
      </c>
      <c r="D292" s="12">
        <f t="shared" si="30"/>
        <v>17971.044569120975</v>
      </c>
      <c r="E292" s="12">
        <f t="shared" si="31"/>
        <v>9040.0265166289992</v>
      </c>
      <c r="F292" s="12"/>
      <c r="G292" s="12">
        <f t="shared" si="32"/>
        <v>2151635.319421839</v>
      </c>
      <c r="H292" s="12">
        <f t="shared" si="33"/>
        <v>2880030.6805781629</v>
      </c>
      <c r="I292" s="12">
        <f t="shared" si="34"/>
        <v>4223881.01497408</v>
      </c>
    </row>
    <row r="293" spans="2:9" x14ac:dyDescent="0.25">
      <c r="B293" s="10">
        <f t="shared" si="28"/>
        <v>264</v>
      </c>
      <c r="C293" s="12">
        <f t="shared" si="29"/>
        <v>27011.071085749976</v>
      </c>
      <c r="D293" s="12">
        <f t="shared" si="30"/>
        <v>18045.923921492315</v>
      </c>
      <c r="E293" s="12">
        <f t="shared" si="31"/>
        <v>8965.1471642576616</v>
      </c>
      <c r="F293" s="12"/>
      <c r="G293" s="12">
        <f t="shared" si="32"/>
        <v>2133589.3955003466</v>
      </c>
      <c r="H293" s="12">
        <f t="shared" si="33"/>
        <v>2898076.6044996553</v>
      </c>
      <c r="I293" s="12">
        <f t="shared" si="34"/>
        <v>4232846.1621383373</v>
      </c>
    </row>
    <row r="294" spans="2:9" x14ac:dyDescent="0.25">
      <c r="B294" s="10">
        <f t="shared" si="28"/>
        <v>265</v>
      </c>
      <c r="C294" s="12">
        <f t="shared" si="29"/>
        <v>27011.071085749976</v>
      </c>
      <c r="D294" s="12">
        <f t="shared" si="30"/>
        <v>18121.115271165199</v>
      </c>
      <c r="E294" s="12">
        <f t="shared" si="31"/>
        <v>8889.9558145847768</v>
      </c>
      <c r="F294" s="12"/>
      <c r="G294" s="12">
        <f t="shared" si="32"/>
        <v>2115468.2802291815</v>
      </c>
      <c r="H294" s="12">
        <f t="shared" si="33"/>
        <v>2916197.7197708203</v>
      </c>
      <c r="I294" s="12">
        <f t="shared" si="34"/>
        <v>4241736.1179529224</v>
      </c>
    </row>
    <row r="295" spans="2:9" x14ac:dyDescent="0.25">
      <c r="B295" s="10">
        <f t="shared" si="28"/>
        <v>266</v>
      </c>
      <c r="C295" s="12">
        <f t="shared" si="29"/>
        <v>27011.071085749976</v>
      </c>
      <c r="D295" s="12">
        <f t="shared" si="30"/>
        <v>18196.619918128388</v>
      </c>
      <c r="E295" s="12">
        <f t="shared" si="31"/>
        <v>8814.4511676215898</v>
      </c>
      <c r="F295" s="12"/>
      <c r="G295" s="12">
        <f t="shared" si="32"/>
        <v>2097271.660311053</v>
      </c>
      <c r="H295" s="12">
        <f t="shared" si="33"/>
        <v>2934394.3396889488</v>
      </c>
      <c r="I295" s="12">
        <f t="shared" si="34"/>
        <v>4250550.569120544</v>
      </c>
    </row>
    <row r="296" spans="2:9" x14ac:dyDescent="0.25">
      <c r="B296" s="10">
        <f t="shared" si="28"/>
        <v>267</v>
      </c>
      <c r="C296" s="12">
        <f t="shared" si="29"/>
        <v>27011.071085749976</v>
      </c>
      <c r="D296" s="12">
        <f t="shared" si="30"/>
        <v>18272.439167787255</v>
      </c>
      <c r="E296" s="12">
        <f t="shared" si="31"/>
        <v>8738.6319179627208</v>
      </c>
      <c r="F296" s="12"/>
      <c r="G296" s="12">
        <f t="shared" si="32"/>
        <v>2078999.2211432657</v>
      </c>
      <c r="H296" s="12">
        <f t="shared" si="33"/>
        <v>2952666.7788567361</v>
      </c>
      <c r="I296" s="12">
        <f t="shared" si="34"/>
        <v>4259289.2010385068</v>
      </c>
    </row>
    <row r="297" spans="2:9" x14ac:dyDescent="0.25">
      <c r="B297" s="10">
        <f t="shared" si="28"/>
        <v>268</v>
      </c>
      <c r="C297" s="12">
        <f t="shared" si="29"/>
        <v>27011.071085749976</v>
      </c>
      <c r="D297" s="12">
        <f t="shared" si="30"/>
        <v>18348.574330986368</v>
      </c>
      <c r="E297" s="12">
        <f t="shared" si="31"/>
        <v>8662.4967547636079</v>
      </c>
      <c r="F297" s="12"/>
      <c r="G297" s="12">
        <f t="shared" si="32"/>
        <v>2060650.6468122792</v>
      </c>
      <c r="H297" s="12">
        <f t="shared" si="33"/>
        <v>2971015.3531877226</v>
      </c>
      <c r="I297" s="12">
        <f t="shared" si="34"/>
        <v>4267951.6977932705</v>
      </c>
    </row>
    <row r="298" spans="2:9" x14ac:dyDescent="0.25">
      <c r="B298" s="10">
        <f t="shared" si="28"/>
        <v>269</v>
      </c>
      <c r="C298" s="12">
        <f t="shared" si="29"/>
        <v>27011.071085749976</v>
      </c>
      <c r="D298" s="12">
        <f t="shared" si="30"/>
        <v>18425.026724032148</v>
      </c>
      <c r="E298" s="12">
        <f t="shared" si="31"/>
        <v>8586.0443617178298</v>
      </c>
      <c r="F298" s="12"/>
      <c r="G298" s="12">
        <f t="shared" si="32"/>
        <v>2042225.6200882471</v>
      </c>
      <c r="H298" s="12">
        <f t="shared" si="33"/>
        <v>2989440.3799117547</v>
      </c>
      <c r="I298" s="12">
        <f t="shared" si="34"/>
        <v>4276537.7421549885</v>
      </c>
    </row>
    <row r="299" spans="2:9" x14ac:dyDescent="0.25">
      <c r="B299" s="10">
        <f t="shared" si="28"/>
        <v>270</v>
      </c>
      <c r="C299" s="12">
        <f t="shared" si="29"/>
        <v>27011.071085749976</v>
      </c>
      <c r="D299" s="12">
        <f t="shared" si="30"/>
        <v>18501.797668715612</v>
      </c>
      <c r="E299" s="12">
        <f t="shared" si="31"/>
        <v>8509.2734170343629</v>
      </c>
      <c r="F299" s="12"/>
      <c r="G299" s="12">
        <f t="shared" si="32"/>
        <v>2023723.8224195314</v>
      </c>
      <c r="H299" s="12">
        <f t="shared" si="33"/>
        <v>3007942.1775804702</v>
      </c>
      <c r="I299" s="12">
        <f t="shared" si="34"/>
        <v>4285047.0155720226</v>
      </c>
    </row>
    <row r="300" spans="2:9" x14ac:dyDescent="0.25">
      <c r="B300" s="10">
        <f t="shared" si="28"/>
        <v>271</v>
      </c>
      <c r="C300" s="12">
        <f t="shared" si="29"/>
        <v>27011.071085749976</v>
      </c>
      <c r="D300" s="12">
        <f t="shared" si="30"/>
        <v>18578.88849233526</v>
      </c>
      <c r="E300" s="12">
        <f t="shared" si="31"/>
        <v>8432.1825934147146</v>
      </c>
      <c r="F300" s="12"/>
      <c r="G300" s="12">
        <f t="shared" si="32"/>
        <v>2005144.9339271961</v>
      </c>
      <c r="H300" s="12">
        <f t="shared" si="33"/>
        <v>3026521.0660728053</v>
      </c>
      <c r="I300" s="12">
        <f t="shared" si="34"/>
        <v>4293479.1981654372</v>
      </c>
    </row>
    <row r="301" spans="2:9" x14ac:dyDescent="0.25">
      <c r="B301" s="10">
        <f t="shared" si="28"/>
        <v>272</v>
      </c>
      <c r="C301" s="12">
        <f t="shared" si="29"/>
        <v>27011.071085749976</v>
      </c>
      <c r="D301" s="12">
        <f t="shared" si="30"/>
        <v>18656.300527719992</v>
      </c>
      <c r="E301" s="12">
        <f t="shared" si="31"/>
        <v>8354.7705580299844</v>
      </c>
      <c r="F301" s="12"/>
      <c r="G301" s="12">
        <f t="shared" si="32"/>
        <v>1986488.6333994761</v>
      </c>
      <c r="H301" s="12">
        <f t="shared" si="33"/>
        <v>3045177.3666005251</v>
      </c>
      <c r="I301" s="12">
        <f t="shared" si="34"/>
        <v>4301833.9687234676</v>
      </c>
    </row>
    <row r="302" spans="2:9" x14ac:dyDescent="0.25">
      <c r="B302" s="10">
        <f t="shared" si="28"/>
        <v>273</v>
      </c>
      <c r="C302" s="12">
        <f t="shared" si="29"/>
        <v>27011.071085749976</v>
      </c>
      <c r="D302" s="12">
        <f t="shared" si="30"/>
        <v>18734.035113252161</v>
      </c>
      <c r="E302" s="12">
        <f t="shared" si="31"/>
        <v>8277.0359724978171</v>
      </c>
      <c r="F302" s="12"/>
      <c r="G302" s="12">
        <f t="shared" si="32"/>
        <v>1967754.5982862238</v>
      </c>
      <c r="H302" s="12">
        <f t="shared" si="33"/>
        <v>3063911.4017137773</v>
      </c>
      <c r="I302" s="12">
        <f t="shared" si="34"/>
        <v>4310111.004695965</v>
      </c>
    </row>
    <row r="303" spans="2:9" x14ac:dyDescent="0.25">
      <c r="B303" s="10">
        <f t="shared" si="28"/>
        <v>274</v>
      </c>
      <c r="C303" s="12">
        <f t="shared" si="29"/>
        <v>27011.071085749976</v>
      </c>
      <c r="D303" s="12">
        <f t="shared" si="30"/>
        <v>18812.093592890713</v>
      </c>
      <c r="E303" s="12">
        <f t="shared" si="31"/>
        <v>8198.9774928592651</v>
      </c>
      <c r="F303" s="12"/>
      <c r="G303" s="12">
        <f t="shared" si="32"/>
        <v>1948942.5046933331</v>
      </c>
      <c r="H303" s="12">
        <f t="shared" si="33"/>
        <v>3082723.4953066679</v>
      </c>
      <c r="I303" s="12">
        <f t="shared" si="34"/>
        <v>4318309.9821888246</v>
      </c>
    </row>
    <row r="304" spans="2:9" x14ac:dyDescent="0.25">
      <c r="B304" s="10">
        <f t="shared" si="28"/>
        <v>275</v>
      </c>
      <c r="C304" s="12">
        <f t="shared" si="29"/>
        <v>27011.071085749976</v>
      </c>
      <c r="D304" s="12">
        <f t="shared" si="30"/>
        <v>18890.477316194421</v>
      </c>
      <c r="E304" s="12">
        <f t="shared" si="31"/>
        <v>8120.593769555554</v>
      </c>
      <c r="F304" s="12"/>
      <c r="G304" s="12">
        <f t="shared" si="32"/>
        <v>1930052.0273771386</v>
      </c>
      <c r="H304" s="12">
        <f t="shared" si="33"/>
        <v>3101613.9726228621</v>
      </c>
      <c r="I304" s="12">
        <f t="shared" si="34"/>
        <v>4326430.5759583805</v>
      </c>
    </row>
    <row r="305" spans="2:9" x14ac:dyDescent="0.25">
      <c r="B305" s="10">
        <f t="shared" si="28"/>
        <v>276</v>
      </c>
      <c r="C305" s="12">
        <f t="shared" si="29"/>
        <v>27011.071085749976</v>
      </c>
      <c r="D305" s="12">
        <f t="shared" si="30"/>
        <v>18969.187638345233</v>
      </c>
      <c r="E305" s="12">
        <f t="shared" si="31"/>
        <v>8041.8834474047444</v>
      </c>
      <c r="F305" s="12"/>
      <c r="G305" s="12">
        <f t="shared" si="32"/>
        <v>1911082.8397387934</v>
      </c>
      <c r="H305" s="12">
        <f t="shared" si="33"/>
        <v>3120583.1602612073</v>
      </c>
      <c r="I305" s="12">
        <f t="shared" si="34"/>
        <v>4334472.4594057854</v>
      </c>
    </row>
    <row r="306" spans="2:9" x14ac:dyDescent="0.25">
      <c r="B306" s="10">
        <f t="shared" si="28"/>
        <v>277</v>
      </c>
      <c r="C306" s="12">
        <f t="shared" si="29"/>
        <v>27011.071085749976</v>
      </c>
      <c r="D306" s="12">
        <f t="shared" si="30"/>
        <v>19048.22592017167</v>
      </c>
      <c r="E306" s="12">
        <f t="shared" si="31"/>
        <v>7962.8451655783056</v>
      </c>
      <c r="F306" s="12"/>
      <c r="G306" s="12">
        <f t="shared" si="32"/>
        <v>1892034.6138186217</v>
      </c>
      <c r="H306" s="12">
        <f t="shared" si="33"/>
        <v>3139631.3861813787</v>
      </c>
      <c r="I306" s="12">
        <f t="shared" si="34"/>
        <v>4342435.3045713641</v>
      </c>
    </row>
    <row r="307" spans="2:9" x14ac:dyDescent="0.25">
      <c r="B307" s="10">
        <f t="shared" si="28"/>
        <v>278</v>
      </c>
      <c r="C307" s="12">
        <f t="shared" si="29"/>
        <v>27011.071085749976</v>
      </c>
      <c r="D307" s="12">
        <f t="shared" si="30"/>
        <v>19127.593528172387</v>
      </c>
      <c r="E307" s="12">
        <f t="shared" si="31"/>
        <v>7883.4775575775902</v>
      </c>
      <c r="F307" s="12"/>
      <c r="G307" s="12">
        <f t="shared" si="32"/>
        <v>1872907.0202904493</v>
      </c>
      <c r="H307" s="12">
        <f t="shared" si="33"/>
        <v>3158758.9797095512</v>
      </c>
      <c r="I307" s="12">
        <f t="shared" si="34"/>
        <v>4350318.7821289413</v>
      </c>
    </row>
    <row r="308" spans="2:9" x14ac:dyDescent="0.25">
      <c r="B308" s="10">
        <f t="shared" si="28"/>
        <v>279</v>
      </c>
      <c r="C308" s="12">
        <f t="shared" si="29"/>
        <v>27011.071085749976</v>
      </c>
      <c r="D308" s="12">
        <f t="shared" si="30"/>
        <v>19207.29183453977</v>
      </c>
      <c r="E308" s="12">
        <f t="shared" si="31"/>
        <v>7803.7792512102051</v>
      </c>
      <c r="F308" s="12"/>
      <c r="G308" s="12">
        <f t="shared" si="32"/>
        <v>1853699.7284559095</v>
      </c>
      <c r="H308" s="12">
        <f t="shared" si="33"/>
        <v>3177966.2715440909</v>
      </c>
      <c r="I308" s="12">
        <f t="shared" si="34"/>
        <v>4358122.5613801517</v>
      </c>
    </row>
    <row r="309" spans="2:9" x14ac:dyDescent="0.25">
      <c r="B309" s="10">
        <f t="shared" si="28"/>
        <v>280</v>
      </c>
      <c r="C309" s="12">
        <f t="shared" si="29"/>
        <v>27011.071085749976</v>
      </c>
      <c r="D309" s="12">
        <f t="shared" si="30"/>
        <v>19287.322217183686</v>
      </c>
      <c r="E309" s="12">
        <f t="shared" si="31"/>
        <v>7723.7488685662893</v>
      </c>
      <c r="F309" s="12"/>
      <c r="G309" s="12">
        <f t="shared" si="32"/>
        <v>1834412.4062387259</v>
      </c>
      <c r="H309" s="12">
        <f t="shared" si="33"/>
        <v>3197253.5937612746</v>
      </c>
      <c r="I309" s="12">
        <f t="shared" si="34"/>
        <v>4365846.3102487177</v>
      </c>
    </row>
    <row r="310" spans="2:9" x14ac:dyDescent="0.25">
      <c r="B310" s="10">
        <f t="shared" si="28"/>
        <v>281</v>
      </c>
      <c r="C310" s="12">
        <f t="shared" si="29"/>
        <v>27011.071085749976</v>
      </c>
      <c r="D310" s="12">
        <f t="shared" si="30"/>
        <v>19367.686059755284</v>
      </c>
      <c r="E310" s="12">
        <f t="shared" si="31"/>
        <v>7643.3850259946912</v>
      </c>
      <c r="F310" s="12"/>
      <c r="G310" s="12">
        <f t="shared" si="32"/>
        <v>1815044.7201789706</v>
      </c>
      <c r="H310" s="12">
        <f t="shared" si="33"/>
        <v>3216621.2798210299</v>
      </c>
      <c r="I310" s="12">
        <f t="shared" si="34"/>
        <v>4373489.6952747125</v>
      </c>
    </row>
    <row r="311" spans="2:9" x14ac:dyDescent="0.25">
      <c r="B311" s="10">
        <f t="shared" si="28"/>
        <v>282</v>
      </c>
      <c r="C311" s="12">
        <f t="shared" si="29"/>
        <v>27011.071085749976</v>
      </c>
      <c r="D311" s="12">
        <f t="shared" si="30"/>
        <v>19448.384751670932</v>
      </c>
      <c r="E311" s="12">
        <f t="shared" si="31"/>
        <v>7562.6863340790442</v>
      </c>
      <c r="F311" s="12"/>
      <c r="G311" s="12">
        <f t="shared" si="32"/>
        <v>1795596.3354272996</v>
      </c>
      <c r="H311" s="12">
        <f t="shared" si="33"/>
        <v>3236069.6645727009</v>
      </c>
      <c r="I311" s="12">
        <f t="shared" si="34"/>
        <v>4381052.3816087916</v>
      </c>
    </row>
    <row r="312" spans="2:9" x14ac:dyDescent="0.25">
      <c r="B312" s="10">
        <f t="shared" si="28"/>
        <v>283</v>
      </c>
      <c r="C312" s="12">
        <f t="shared" si="29"/>
        <v>27011.071085749976</v>
      </c>
      <c r="D312" s="12">
        <f t="shared" si="30"/>
        <v>19529.41968813623</v>
      </c>
      <c r="E312" s="12">
        <f t="shared" si="31"/>
        <v>7481.6513976137485</v>
      </c>
      <c r="F312" s="12"/>
      <c r="G312" s="12">
        <f t="shared" si="32"/>
        <v>1776066.9157391633</v>
      </c>
      <c r="H312" s="12">
        <f t="shared" si="33"/>
        <v>3255599.0842608372</v>
      </c>
      <c r="I312" s="12">
        <f t="shared" si="34"/>
        <v>4388534.0330064055</v>
      </c>
    </row>
    <row r="313" spans="2:9" x14ac:dyDescent="0.25">
      <c r="B313" s="10">
        <f t="shared" si="28"/>
        <v>284</v>
      </c>
      <c r="C313" s="12">
        <f t="shared" si="29"/>
        <v>27011.071085749976</v>
      </c>
      <c r="D313" s="12">
        <f t="shared" si="30"/>
        <v>19610.792270170128</v>
      </c>
      <c r="E313" s="12">
        <f t="shared" si="31"/>
        <v>7400.2788155798471</v>
      </c>
      <c r="F313" s="12"/>
      <c r="G313" s="12">
        <f t="shared" si="32"/>
        <v>1756456.1234689932</v>
      </c>
      <c r="H313" s="12">
        <f t="shared" si="33"/>
        <v>3275209.8765310072</v>
      </c>
      <c r="I313" s="12">
        <f t="shared" si="34"/>
        <v>4395934.3118219851</v>
      </c>
    </row>
    <row r="314" spans="2:9" x14ac:dyDescent="0.25">
      <c r="B314" s="10">
        <f t="shared" si="28"/>
        <v>285</v>
      </c>
      <c r="C314" s="12">
        <f t="shared" si="29"/>
        <v>27011.071085749976</v>
      </c>
      <c r="D314" s="12">
        <f t="shared" si="30"/>
        <v>19692.503904629171</v>
      </c>
      <c r="E314" s="12">
        <f t="shared" si="31"/>
        <v>7318.5671811208049</v>
      </c>
      <c r="F314" s="12"/>
      <c r="G314" s="12">
        <f t="shared" si="32"/>
        <v>1736763.619564364</v>
      </c>
      <c r="H314" s="12">
        <f t="shared" si="33"/>
        <v>3294902.3804356363</v>
      </c>
      <c r="I314" s="12">
        <f t="shared" si="34"/>
        <v>4403252.8790031057</v>
      </c>
    </row>
    <row r="315" spans="2:9" x14ac:dyDescent="0.25">
      <c r="B315" s="10">
        <f t="shared" si="28"/>
        <v>286</v>
      </c>
      <c r="C315" s="12">
        <f t="shared" si="29"/>
        <v>27011.071085749976</v>
      </c>
      <c r="D315" s="12">
        <f t="shared" si="30"/>
        <v>19774.556004231792</v>
      </c>
      <c r="E315" s="12">
        <f t="shared" si="31"/>
        <v>7236.5150815181833</v>
      </c>
      <c r="F315" s="12"/>
      <c r="G315" s="12">
        <f t="shared" si="32"/>
        <v>1716989.0635601322</v>
      </c>
      <c r="H315" s="12">
        <f t="shared" si="33"/>
        <v>3314676.9364398681</v>
      </c>
      <c r="I315" s="12">
        <f t="shared" si="34"/>
        <v>4410489.394084624</v>
      </c>
    </row>
    <row r="316" spans="2:9" x14ac:dyDescent="0.25">
      <c r="B316" s="10">
        <f t="shared" si="28"/>
        <v>287</v>
      </c>
      <c r="C316" s="12">
        <f t="shared" si="29"/>
        <v>27011.071085749976</v>
      </c>
      <c r="D316" s="12">
        <f t="shared" si="30"/>
        <v>19856.949987582761</v>
      </c>
      <c r="E316" s="12">
        <f t="shared" si="31"/>
        <v>7154.1210981672175</v>
      </c>
      <c r="F316" s="12"/>
      <c r="G316" s="12">
        <f t="shared" si="32"/>
        <v>1697132.1135725493</v>
      </c>
      <c r="H316" s="12">
        <f t="shared" si="33"/>
        <v>3334533.8864274509</v>
      </c>
      <c r="I316" s="12">
        <f t="shared" si="34"/>
        <v>4417643.5151827913</v>
      </c>
    </row>
    <row r="317" spans="2:9" x14ac:dyDescent="0.25">
      <c r="B317" s="10">
        <f t="shared" si="28"/>
        <v>288</v>
      </c>
      <c r="C317" s="12">
        <f t="shared" si="29"/>
        <v>27011.071085749976</v>
      </c>
      <c r="D317" s="12">
        <f t="shared" si="30"/>
        <v>19939.687279197686</v>
      </c>
      <c r="E317" s="12">
        <f t="shared" si="31"/>
        <v>7071.3838065522887</v>
      </c>
      <c r="F317" s="12"/>
      <c r="G317" s="12">
        <f t="shared" si="32"/>
        <v>1677192.4262933517</v>
      </c>
      <c r="H317" s="12">
        <f t="shared" si="33"/>
        <v>3354473.5737066488</v>
      </c>
      <c r="I317" s="12">
        <f t="shared" si="34"/>
        <v>4424714.898989344</v>
      </c>
    </row>
    <row r="318" spans="2:9" x14ac:dyDescent="0.25">
      <c r="B318" s="10">
        <f t="shared" si="28"/>
        <v>289</v>
      </c>
      <c r="C318" s="12">
        <f t="shared" si="29"/>
        <v>27011.071085749976</v>
      </c>
      <c r="D318" s="12">
        <f t="shared" si="30"/>
        <v>20022.769309527677</v>
      </c>
      <c r="E318" s="12">
        <f t="shared" si="31"/>
        <v>6988.3017762222989</v>
      </c>
      <c r="F318" s="12"/>
      <c r="G318" s="12">
        <f t="shared" si="32"/>
        <v>1657169.656983824</v>
      </c>
      <c r="H318" s="12">
        <f t="shared" si="33"/>
        <v>3374496.3430161765</v>
      </c>
      <c r="I318" s="12">
        <f t="shared" si="34"/>
        <v>4431703.200765566</v>
      </c>
    </row>
    <row r="319" spans="2:9" x14ac:dyDescent="0.25">
      <c r="B319" s="10">
        <f t="shared" si="28"/>
        <v>290</v>
      </c>
      <c r="C319" s="12">
        <f t="shared" si="29"/>
        <v>27011.071085749976</v>
      </c>
      <c r="D319" s="12">
        <f t="shared" si="30"/>
        <v>20106.197514984044</v>
      </c>
      <c r="E319" s="12">
        <f t="shared" si="31"/>
        <v>6904.8735707659334</v>
      </c>
      <c r="F319" s="12"/>
      <c r="G319" s="12">
        <f t="shared" si="32"/>
        <v>1637063.4594688399</v>
      </c>
      <c r="H319" s="12">
        <f t="shared" si="33"/>
        <v>3394602.5405311603</v>
      </c>
      <c r="I319" s="12">
        <f t="shared" si="34"/>
        <v>4438608.0743363323</v>
      </c>
    </row>
    <row r="320" spans="2:9" x14ac:dyDescent="0.25">
      <c r="B320" s="10">
        <f t="shared" si="28"/>
        <v>291</v>
      </c>
      <c r="C320" s="12">
        <f t="shared" si="29"/>
        <v>27011.071085749976</v>
      </c>
      <c r="D320" s="12">
        <f t="shared" si="30"/>
        <v>20189.973337963143</v>
      </c>
      <c r="E320" s="12">
        <f t="shared" si="31"/>
        <v>6821.0977477868328</v>
      </c>
      <c r="F320" s="12"/>
      <c r="G320" s="12">
        <f t="shared" si="32"/>
        <v>1616873.4861308767</v>
      </c>
      <c r="H320" s="12">
        <f t="shared" si="33"/>
        <v>3414792.5138691235</v>
      </c>
      <c r="I320" s="12">
        <f t="shared" si="34"/>
        <v>4445429.1720841192</v>
      </c>
    </row>
    <row r="321" spans="2:9" x14ac:dyDescent="0.25">
      <c r="B321" s="10">
        <f t="shared" si="28"/>
        <v>292</v>
      </c>
      <c r="C321" s="12">
        <f t="shared" si="29"/>
        <v>27011.071085749976</v>
      </c>
      <c r="D321" s="12">
        <f t="shared" si="30"/>
        <v>20274.098226871323</v>
      </c>
      <c r="E321" s="12">
        <f t="shared" si="31"/>
        <v>6736.9728588786529</v>
      </c>
      <c r="F321" s="12"/>
      <c r="G321" s="12">
        <f t="shared" si="32"/>
        <v>1596599.3879040054</v>
      </c>
      <c r="H321" s="12">
        <f t="shared" si="33"/>
        <v>3435066.6120959949</v>
      </c>
      <c r="I321" s="12">
        <f t="shared" si="34"/>
        <v>4452166.144942998</v>
      </c>
    </row>
    <row r="322" spans="2:9" x14ac:dyDescent="0.25">
      <c r="B322" s="10">
        <f t="shared" si="28"/>
        <v>293</v>
      </c>
      <c r="C322" s="12">
        <f t="shared" si="29"/>
        <v>27011.071085749976</v>
      </c>
      <c r="D322" s="12">
        <f t="shared" si="30"/>
        <v>20358.573636149955</v>
      </c>
      <c r="E322" s="12">
        <f t="shared" si="31"/>
        <v>6652.4974496000223</v>
      </c>
      <c r="F322" s="12"/>
      <c r="G322" s="12">
        <f t="shared" si="32"/>
        <v>1576240.8142678554</v>
      </c>
      <c r="H322" s="12">
        <f t="shared" si="33"/>
        <v>3455425.1857321449</v>
      </c>
      <c r="I322" s="12">
        <f t="shared" si="34"/>
        <v>4458818.6423925981</v>
      </c>
    </row>
    <row r="323" spans="2:9" x14ac:dyDescent="0.25">
      <c r="B323" s="10">
        <f t="shared" si="28"/>
        <v>294</v>
      </c>
      <c r="C323" s="12">
        <f t="shared" si="29"/>
        <v>27011.071085749976</v>
      </c>
      <c r="D323" s="12">
        <f t="shared" si="30"/>
        <v>20443.401026300577</v>
      </c>
      <c r="E323" s="12">
        <f t="shared" si="31"/>
        <v>6567.6700594493977</v>
      </c>
      <c r="F323" s="12"/>
      <c r="G323" s="12">
        <f t="shared" si="32"/>
        <v>1555797.4132415548</v>
      </c>
      <c r="H323" s="12">
        <f t="shared" si="33"/>
        <v>3475868.5867584455</v>
      </c>
      <c r="I323" s="12">
        <f t="shared" si="34"/>
        <v>4465386.3124520471</v>
      </c>
    </row>
    <row r="324" spans="2:9" x14ac:dyDescent="0.25">
      <c r="B324" s="10">
        <f t="shared" si="28"/>
        <v>295</v>
      </c>
      <c r="C324" s="12">
        <f t="shared" si="29"/>
        <v>27011.071085749976</v>
      </c>
      <c r="D324" s="12">
        <f t="shared" si="30"/>
        <v>20528.581863910164</v>
      </c>
      <c r="E324" s="12">
        <f t="shared" si="31"/>
        <v>6482.4892218398118</v>
      </c>
      <c r="F324" s="12"/>
      <c r="G324" s="12">
        <f t="shared" si="32"/>
        <v>1535268.8313776446</v>
      </c>
      <c r="H324" s="12">
        <f t="shared" si="33"/>
        <v>3496397.1686223554</v>
      </c>
      <c r="I324" s="12">
        <f t="shared" si="34"/>
        <v>4471868.8016738873</v>
      </c>
    </row>
    <row r="325" spans="2:9" x14ac:dyDescent="0.25">
      <c r="B325" s="10">
        <f t="shared" si="28"/>
        <v>296</v>
      </c>
      <c r="C325" s="12">
        <f t="shared" si="29"/>
        <v>27011.071085749976</v>
      </c>
      <c r="D325" s="12">
        <f t="shared" si="30"/>
        <v>20614.117621676458</v>
      </c>
      <c r="E325" s="12">
        <f t="shared" si="31"/>
        <v>6396.9534640735192</v>
      </c>
      <c r="F325" s="12"/>
      <c r="G325" s="12">
        <f t="shared" si="32"/>
        <v>1514654.713755968</v>
      </c>
      <c r="H325" s="12">
        <f t="shared" si="33"/>
        <v>3517011.286244032</v>
      </c>
      <c r="I325" s="12">
        <f t="shared" si="34"/>
        <v>4478265.7551379604</v>
      </c>
    </row>
    <row r="326" spans="2:9" x14ac:dyDescent="0.25">
      <c r="B326" s="10">
        <f t="shared" si="28"/>
        <v>297</v>
      </c>
      <c r="C326" s="12">
        <f t="shared" si="29"/>
        <v>27011.071085749976</v>
      </c>
      <c r="D326" s="12">
        <f t="shared" si="30"/>
        <v>20700.009778433443</v>
      </c>
      <c r="E326" s="12">
        <f t="shared" si="31"/>
        <v>6311.0613073165332</v>
      </c>
      <c r="F326" s="12"/>
      <c r="G326" s="12">
        <f t="shared" si="32"/>
        <v>1493954.7039775345</v>
      </c>
      <c r="H326" s="12">
        <f t="shared" si="33"/>
        <v>3537711.2960224655</v>
      </c>
      <c r="I326" s="12">
        <f t="shared" si="34"/>
        <v>4484576.8164452771</v>
      </c>
    </row>
    <row r="327" spans="2:9" x14ac:dyDescent="0.25">
      <c r="B327" s="10">
        <f t="shared" si="28"/>
        <v>298</v>
      </c>
      <c r="C327" s="12">
        <f t="shared" si="29"/>
        <v>27011.071085749976</v>
      </c>
      <c r="D327" s="12">
        <f t="shared" si="30"/>
        <v>20786.259819176914</v>
      </c>
      <c r="E327" s="12">
        <f t="shared" si="31"/>
        <v>6224.8112665730605</v>
      </c>
      <c r="F327" s="12"/>
      <c r="G327" s="12">
        <f t="shared" si="32"/>
        <v>1473168.4441583576</v>
      </c>
      <c r="H327" s="12">
        <f t="shared" si="33"/>
        <v>3558497.5558416424</v>
      </c>
      <c r="I327" s="12">
        <f t="shared" si="34"/>
        <v>4490801.6277118502</v>
      </c>
    </row>
    <row r="328" spans="2:9" x14ac:dyDescent="0.25">
      <c r="B328" s="10">
        <f t="shared" si="28"/>
        <v>299</v>
      </c>
      <c r="C328" s="12">
        <f t="shared" si="29"/>
        <v>27011.071085749976</v>
      </c>
      <c r="D328" s="12">
        <f t="shared" si="30"/>
        <v>20872.869235090155</v>
      </c>
      <c r="E328" s="12">
        <f t="shared" si="31"/>
        <v>6138.2018506598233</v>
      </c>
      <c r="F328" s="12"/>
      <c r="G328" s="12">
        <f t="shared" si="32"/>
        <v>1452295.5749232674</v>
      </c>
      <c r="H328" s="12">
        <f t="shared" si="33"/>
        <v>3579370.4250767324</v>
      </c>
      <c r="I328" s="12">
        <f t="shared" si="34"/>
        <v>4496939.8295625104</v>
      </c>
    </row>
    <row r="329" spans="2:9" x14ac:dyDescent="0.25">
      <c r="B329" s="10">
        <f t="shared" si="28"/>
        <v>300</v>
      </c>
      <c r="C329" s="12">
        <f t="shared" si="29"/>
        <v>27011.071085749976</v>
      </c>
      <c r="D329" s="12">
        <f t="shared" si="30"/>
        <v>20959.839523569695</v>
      </c>
      <c r="E329" s="12">
        <f t="shared" si="31"/>
        <v>6051.2315621802809</v>
      </c>
      <c r="F329" s="12"/>
      <c r="G329" s="12">
        <f t="shared" si="32"/>
        <v>1431335.7353996977</v>
      </c>
      <c r="H329" s="12">
        <f t="shared" si="33"/>
        <v>3600330.2646003021</v>
      </c>
      <c r="I329" s="12">
        <f t="shared" si="34"/>
        <v>4502991.0611246908</v>
      </c>
    </row>
    <row r="330" spans="2:9" x14ac:dyDescent="0.25">
      <c r="B330" s="10">
        <f t="shared" si="28"/>
        <v>301</v>
      </c>
      <c r="C330" s="12">
        <f t="shared" si="29"/>
        <v>27011.071085749976</v>
      </c>
      <c r="D330" s="12">
        <f t="shared" si="30"/>
        <v>21047.172188251236</v>
      </c>
      <c r="E330" s="12">
        <f t="shared" si="31"/>
        <v>5963.8988974987406</v>
      </c>
      <c r="F330" s="12"/>
      <c r="G330" s="12">
        <f t="shared" si="32"/>
        <v>1410288.5632114464</v>
      </c>
      <c r="H330" s="12">
        <f t="shared" si="33"/>
        <v>3621377.4367885534</v>
      </c>
      <c r="I330" s="12">
        <f t="shared" si="34"/>
        <v>4508954.9600221897</v>
      </c>
    </row>
    <row r="331" spans="2:9" x14ac:dyDescent="0.25">
      <c r="B331" s="10">
        <f t="shared" si="28"/>
        <v>302</v>
      </c>
      <c r="C331" s="12">
        <f t="shared" si="29"/>
        <v>27011.071085749976</v>
      </c>
      <c r="D331" s="12">
        <f t="shared" si="30"/>
        <v>21134.868739035617</v>
      </c>
      <c r="E331" s="12">
        <f t="shared" si="31"/>
        <v>5876.2023467143599</v>
      </c>
      <c r="F331" s="12"/>
      <c r="G331" s="12">
        <f t="shared" si="32"/>
        <v>1389153.6944724107</v>
      </c>
      <c r="H331" s="12">
        <f t="shared" si="33"/>
        <v>3642512.3055275888</v>
      </c>
      <c r="I331" s="12">
        <f t="shared" si="34"/>
        <v>4514831.1623689039</v>
      </c>
    </row>
    <row r="332" spans="2:9" x14ac:dyDescent="0.25">
      <c r="B332" s="10">
        <f t="shared" si="28"/>
        <v>303</v>
      </c>
      <c r="C332" s="12">
        <f t="shared" si="29"/>
        <v>27011.071085749976</v>
      </c>
      <c r="D332" s="12">
        <f t="shared" si="30"/>
        <v>21222.930692114933</v>
      </c>
      <c r="E332" s="12">
        <f t="shared" si="31"/>
        <v>5788.1403936350443</v>
      </c>
      <c r="F332" s="12"/>
      <c r="G332" s="12">
        <f t="shared" si="32"/>
        <v>1367930.7637802958</v>
      </c>
      <c r="H332" s="12">
        <f t="shared" si="33"/>
        <v>3663735.2362197037</v>
      </c>
      <c r="I332" s="12">
        <f t="shared" si="34"/>
        <v>4520619.3027625391</v>
      </c>
    </row>
    <row r="333" spans="2:9" x14ac:dyDescent="0.25">
      <c r="B333" s="10">
        <f t="shared" si="28"/>
        <v>304</v>
      </c>
      <c r="C333" s="12">
        <f t="shared" si="29"/>
        <v>27011.071085749976</v>
      </c>
      <c r="D333" s="12">
        <f t="shared" si="30"/>
        <v>21311.359569998742</v>
      </c>
      <c r="E333" s="12">
        <f t="shared" si="31"/>
        <v>5699.7115157512326</v>
      </c>
      <c r="F333" s="12"/>
      <c r="G333" s="12">
        <f t="shared" si="32"/>
        <v>1346619.4042102972</v>
      </c>
      <c r="H333" s="12">
        <f t="shared" si="33"/>
        <v>3685046.5957897026</v>
      </c>
      <c r="I333" s="12">
        <f t="shared" si="34"/>
        <v>4526319.0142782908</v>
      </c>
    </row>
    <row r="334" spans="2:9" x14ac:dyDescent="0.25">
      <c r="B334" s="10">
        <f t="shared" si="28"/>
        <v>305</v>
      </c>
      <c r="C334" s="12">
        <f t="shared" si="29"/>
        <v>27011.071085749976</v>
      </c>
      <c r="D334" s="12">
        <f t="shared" si="30"/>
        <v>21400.156901540406</v>
      </c>
      <c r="E334" s="12">
        <f t="shared" si="31"/>
        <v>5610.9141842095714</v>
      </c>
      <c r="F334" s="12"/>
      <c r="G334" s="12">
        <f t="shared" si="32"/>
        <v>1325219.2473087567</v>
      </c>
      <c r="H334" s="12">
        <f t="shared" si="33"/>
        <v>3706446.7526912428</v>
      </c>
      <c r="I334" s="12">
        <f t="shared" si="34"/>
        <v>4531929.9284625007</v>
      </c>
    </row>
    <row r="335" spans="2:9" x14ac:dyDescent="0.25">
      <c r="B335" s="10">
        <f t="shared" si="28"/>
        <v>306</v>
      </c>
      <c r="C335" s="12">
        <f t="shared" si="29"/>
        <v>27011.071085749976</v>
      </c>
      <c r="D335" s="12">
        <f t="shared" si="30"/>
        <v>21489.324221963492</v>
      </c>
      <c r="E335" s="12">
        <f t="shared" si="31"/>
        <v>5521.7468637864858</v>
      </c>
      <c r="F335" s="12"/>
      <c r="G335" s="12">
        <f t="shared" si="32"/>
        <v>1303729.9230867932</v>
      </c>
      <c r="H335" s="12">
        <f t="shared" si="33"/>
        <v>3727936.0769132064</v>
      </c>
      <c r="I335" s="12">
        <f t="shared" si="34"/>
        <v>4537451.6753262868</v>
      </c>
    </row>
    <row r="336" spans="2:9" x14ac:dyDescent="0.25">
      <c r="B336" s="10">
        <f t="shared" si="28"/>
        <v>307</v>
      </c>
      <c r="C336" s="12">
        <f t="shared" si="29"/>
        <v>27011.071085749976</v>
      </c>
      <c r="D336" s="12">
        <f t="shared" si="30"/>
        <v>21578.863072888336</v>
      </c>
      <c r="E336" s="12">
        <f t="shared" si="31"/>
        <v>5432.2080128616381</v>
      </c>
      <c r="F336" s="12"/>
      <c r="G336" s="12">
        <f t="shared" si="32"/>
        <v>1282151.0600139049</v>
      </c>
      <c r="H336" s="12">
        <f t="shared" si="33"/>
        <v>3749514.9399860948</v>
      </c>
      <c r="I336" s="12">
        <f t="shared" si="34"/>
        <v>4542883.883339148</v>
      </c>
    </row>
    <row r="337" spans="2:9" x14ac:dyDescent="0.25">
      <c r="B337" s="10">
        <f t="shared" si="28"/>
        <v>308</v>
      </c>
      <c r="C337" s="12">
        <f t="shared" si="29"/>
        <v>27011.071085749976</v>
      </c>
      <c r="D337" s="12">
        <f t="shared" si="30"/>
        <v>21668.775002358707</v>
      </c>
      <c r="E337" s="12">
        <f t="shared" si="31"/>
        <v>5342.2960833912703</v>
      </c>
      <c r="F337" s="12"/>
      <c r="G337" s="12">
        <f t="shared" si="32"/>
        <v>1260482.2850115462</v>
      </c>
      <c r="H337" s="12">
        <f t="shared" si="33"/>
        <v>3771183.7149884533</v>
      </c>
      <c r="I337" s="12">
        <f t="shared" si="34"/>
        <v>4548226.1794225397</v>
      </c>
    </row>
    <row r="338" spans="2:9" x14ac:dyDescent="0.25">
      <c r="B338" s="10">
        <f t="shared" si="28"/>
        <v>309</v>
      </c>
      <c r="C338" s="12">
        <f t="shared" si="29"/>
        <v>27011.071085749976</v>
      </c>
      <c r="D338" s="12">
        <f t="shared" si="30"/>
        <v>21759.061564868534</v>
      </c>
      <c r="E338" s="12">
        <f t="shared" si="31"/>
        <v>5252.0095208814428</v>
      </c>
      <c r="F338" s="12"/>
      <c r="G338" s="12">
        <f t="shared" si="32"/>
        <v>1238723.2234466777</v>
      </c>
      <c r="H338" s="12">
        <f t="shared" si="33"/>
        <v>3792942.7765533216</v>
      </c>
      <c r="I338" s="12">
        <f t="shared" si="34"/>
        <v>4553478.1889434215</v>
      </c>
    </row>
    <row r="339" spans="2:9" x14ac:dyDescent="0.25">
      <c r="B339" s="10">
        <f t="shared" si="28"/>
        <v>310</v>
      </c>
      <c r="C339" s="12">
        <f t="shared" si="29"/>
        <v>27011.071085749976</v>
      </c>
      <c r="D339" s="12">
        <f t="shared" si="30"/>
        <v>21849.724321388821</v>
      </c>
      <c r="E339" s="12">
        <f t="shared" si="31"/>
        <v>5161.3467643611566</v>
      </c>
      <c r="F339" s="12"/>
      <c r="G339" s="12">
        <f t="shared" si="32"/>
        <v>1216873.4991252888</v>
      </c>
      <c r="H339" s="12">
        <f t="shared" si="33"/>
        <v>3814792.5008747103</v>
      </c>
      <c r="I339" s="12">
        <f t="shared" si="34"/>
        <v>4558639.535707783</v>
      </c>
    </row>
    <row r="340" spans="2:9" x14ac:dyDescent="0.25">
      <c r="B340" s="10">
        <f t="shared" si="28"/>
        <v>311</v>
      </c>
      <c r="C340" s="12">
        <f t="shared" si="29"/>
        <v>27011.071085749976</v>
      </c>
      <c r="D340" s="12">
        <f t="shared" si="30"/>
        <v>21940.764839394607</v>
      </c>
      <c r="E340" s="12">
        <f t="shared" si="31"/>
        <v>5070.3062463553697</v>
      </c>
      <c r="F340" s="12"/>
      <c r="G340" s="12">
        <f t="shared" si="32"/>
        <v>1194932.7342858941</v>
      </c>
      <c r="H340" s="12">
        <f t="shared" si="33"/>
        <v>3836733.2657141048</v>
      </c>
      <c r="I340" s="12">
        <f t="shared" si="34"/>
        <v>4563709.8419541381</v>
      </c>
    </row>
    <row r="341" spans="2:9" x14ac:dyDescent="0.25">
      <c r="B341" s="10">
        <f t="shared" si="28"/>
        <v>312</v>
      </c>
      <c r="C341" s="12">
        <f t="shared" si="29"/>
        <v>27011.071085749976</v>
      </c>
      <c r="D341" s="12">
        <f t="shared" si="30"/>
        <v>22032.184692892086</v>
      </c>
      <c r="E341" s="12">
        <f t="shared" si="31"/>
        <v>4978.8863928578921</v>
      </c>
      <c r="F341" s="12"/>
      <c r="G341" s="12">
        <f t="shared" si="32"/>
        <v>1172900.5495930021</v>
      </c>
      <c r="H341" s="12">
        <f t="shared" si="33"/>
        <v>3858765.450406997</v>
      </c>
      <c r="I341" s="12">
        <f t="shared" si="34"/>
        <v>4568688.728346996</v>
      </c>
    </row>
    <row r="342" spans="2:9" x14ac:dyDescent="0.25">
      <c r="B342" s="10">
        <f t="shared" si="28"/>
        <v>313</v>
      </c>
      <c r="C342" s="12">
        <f t="shared" si="29"/>
        <v>27011.071085749976</v>
      </c>
      <c r="D342" s="12">
        <f t="shared" si="30"/>
        <v>22123.985462445802</v>
      </c>
      <c r="E342" s="12">
        <f t="shared" si="31"/>
        <v>4887.085623304175</v>
      </c>
      <c r="F342" s="12"/>
      <c r="G342" s="12">
        <f t="shared" si="32"/>
        <v>1150776.5641305563</v>
      </c>
      <c r="H342" s="12">
        <f t="shared" si="33"/>
        <v>3880889.4358694428</v>
      </c>
      <c r="I342" s="12">
        <f t="shared" si="34"/>
        <v>4573575.8139703004</v>
      </c>
    </row>
    <row r="343" spans="2:9" x14ac:dyDescent="0.25">
      <c r="B343" s="10">
        <f t="shared" si="28"/>
        <v>314</v>
      </c>
      <c r="C343" s="12">
        <f t="shared" si="29"/>
        <v>27011.071085749976</v>
      </c>
      <c r="D343" s="12">
        <f t="shared" si="30"/>
        <v>22216.168735205993</v>
      </c>
      <c r="E343" s="12">
        <f t="shared" si="31"/>
        <v>4794.9023505439845</v>
      </c>
      <c r="F343" s="12"/>
      <c r="G343" s="12">
        <f t="shared" si="32"/>
        <v>1128560.3953953504</v>
      </c>
      <c r="H343" s="12">
        <f t="shared" si="33"/>
        <v>3903105.6046046489</v>
      </c>
      <c r="I343" s="12">
        <f t="shared" si="34"/>
        <v>4578370.7163208444</v>
      </c>
    </row>
    <row r="344" spans="2:9" x14ac:dyDescent="0.25">
      <c r="B344" s="10">
        <f t="shared" si="28"/>
        <v>315</v>
      </c>
      <c r="C344" s="12">
        <f t="shared" si="29"/>
        <v>27011.071085749976</v>
      </c>
      <c r="D344" s="12">
        <f t="shared" si="30"/>
        <v>22308.736104936015</v>
      </c>
      <c r="E344" s="12">
        <f t="shared" si="31"/>
        <v>4702.3349808139601</v>
      </c>
      <c r="F344" s="12"/>
      <c r="G344" s="12">
        <f t="shared" si="32"/>
        <v>1106251.6592904143</v>
      </c>
      <c r="H344" s="12">
        <f t="shared" si="33"/>
        <v>3925414.3407095848</v>
      </c>
      <c r="I344" s="12">
        <f t="shared" si="34"/>
        <v>4583073.0513016582</v>
      </c>
    </row>
    <row r="345" spans="2:9" x14ac:dyDescent="0.25">
      <c r="B345" s="10">
        <f t="shared" si="28"/>
        <v>316</v>
      </c>
      <c r="C345" s="12">
        <f t="shared" si="29"/>
        <v>27011.071085749976</v>
      </c>
      <c r="D345" s="12">
        <f t="shared" si="30"/>
        <v>22401.689172039914</v>
      </c>
      <c r="E345" s="12">
        <f t="shared" si="31"/>
        <v>4609.38191371006</v>
      </c>
      <c r="F345" s="12"/>
      <c r="G345" s="12">
        <f t="shared" si="32"/>
        <v>1083849.9701183743</v>
      </c>
      <c r="H345" s="12">
        <f t="shared" si="33"/>
        <v>3947816.0298816245</v>
      </c>
      <c r="I345" s="12">
        <f t="shared" si="34"/>
        <v>4587682.4332153685</v>
      </c>
    </row>
    <row r="346" spans="2:9" x14ac:dyDescent="0.25">
      <c r="B346" s="10">
        <f t="shared" si="28"/>
        <v>317</v>
      </c>
      <c r="C346" s="12">
        <f t="shared" si="29"/>
        <v>27011.071085749976</v>
      </c>
      <c r="D346" s="12">
        <f t="shared" si="30"/>
        <v>22495.029543590084</v>
      </c>
      <c r="E346" s="12">
        <f t="shared" si="31"/>
        <v>4516.0415421598927</v>
      </c>
      <c r="F346" s="12"/>
      <c r="G346" s="12">
        <f t="shared" si="32"/>
        <v>1061354.9405747843</v>
      </c>
      <c r="H346" s="12">
        <f t="shared" si="33"/>
        <v>3970311.0594252148</v>
      </c>
      <c r="I346" s="12">
        <f t="shared" si="34"/>
        <v>4592198.4747575289</v>
      </c>
    </row>
    <row r="347" spans="2:9" x14ac:dyDescent="0.25">
      <c r="B347" s="10">
        <f t="shared" si="28"/>
        <v>318</v>
      </c>
      <c r="C347" s="12">
        <f t="shared" si="29"/>
        <v>27011.071085749976</v>
      </c>
      <c r="D347" s="12">
        <f t="shared" si="30"/>
        <v>22588.758833355041</v>
      </c>
      <c r="E347" s="12">
        <f t="shared" si="31"/>
        <v>4422.3122523949341</v>
      </c>
      <c r="F347" s="12"/>
      <c r="G347" s="12">
        <f t="shared" si="32"/>
        <v>1038766.1817414293</v>
      </c>
      <c r="H347" s="12">
        <f t="shared" si="33"/>
        <v>3992899.81825857</v>
      </c>
      <c r="I347" s="12">
        <f t="shared" si="34"/>
        <v>4596620.7870099237</v>
      </c>
    </row>
    <row r="348" spans="2:9" x14ac:dyDescent="0.25">
      <c r="B348" s="10">
        <f t="shared" si="28"/>
        <v>319</v>
      </c>
      <c r="C348" s="12">
        <f t="shared" si="29"/>
        <v>27011.071085749976</v>
      </c>
      <c r="D348" s="12">
        <f t="shared" si="30"/>
        <v>22682.878661827355</v>
      </c>
      <c r="E348" s="12">
        <f t="shared" si="31"/>
        <v>4328.1924239226219</v>
      </c>
      <c r="F348" s="12"/>
      <c r="G348" s="12">
        <f t="shared" si="32"/>
        <v>1016083.303079602</v>
      </c>
      <c r="H348" s="12">
        <f t="shared" si="33"/>
        <v>4015582.6969203972</v>
      </c>
      <c r="I348" s="12">
        <f t="shared" si="34"/>
        <v>4600948.9794338467</v>
      </c>
    </row>
    <row r="349" spans="2:9" x14ac:dyDescent="0.25">
      <c r="B349" s="10">
        <f t="shared" si="28"/>
        <v>320</v>
      </c>
      <c r="C349" s="12">
        <f t="shared" si="29"/>
        <v>27011.071085749976</v>
      </c>
      <c r="D349" s="12">
        <f t="shared" si="30"/>
        <v>22777.390656251635</v>
      </c>
      <c r="E349" s="12">
        <f t="shared" si="31"/>
        <v>4233.6804294983413</v>
      </c>
      <c r="F349" s="12"/>
      <c r="G349" s="12">
        <f t="shared" si="32"/>
        <v>993305.91242335038</v>
      </c>
      <c r="H349" s="12">
        <f t="shared" si="33"/>
        <v>4038360.0875766487</v>
      </c>
      <c r="I349" s="12">
        <f t="shared" si="34"/>
        <v>4605182.6598633453</v>
      </c>
    </row>
    <row r="350" spans="2:9" x14ac:dyDescent="0.25">
      <c r="B350" s="10">
        <f t="shared" si="28"/>
        <v>321</v>
      </c>
      <c r="C350" s="12">
        <f t="shared" si="29"/>
        <v>27011.071085749976</v>
      </c>
      <c r="D350" s="12">
        <f t="shared" si="30"/>
        <v>22872.296450652684</v>
      </c>
      <c r="E350" s="12">
        <f t="shared" si="31"/>
        <v>4138.774635097293</v>
      </c>
      <c r="F350" s="12"/>
      <c r="G350" s="12">
        <f t="shared" si="32"/>
        <v>970433.61597269773</v>
      </c>
      <c r="H350" s="12">
        <f t="shared" si="33"/>
        <v>4061232.3840273013</v>
      </c>
      <c r="I350" s="12">
        <f t="shared" si="34"/>
        <v>4609321.4344984423</v>
      </c>
    </row>
    <row r="351" spans="2:9" x14ac:dyDescent="0.25">
      <c r="B351" s="10">
        <f t="shared" si="28"/>
        <v>322</v>
      </c>
      <c r="C351" s="12">
        <f t="shared" si="29"/>
        <v>27011.071085749976</v>
      </c>
      <c r="D351" s="12">
        <f t="shared" si="30"/>
        <v>22967.597685863737</v>
      </c>
      <c r="E351" s="12">
        <f t="shared" si="31"/>
        <v>4043.4733998862407</v>
      </c>
      <c r="F351" s="12"/>
      <c r="G351" s="12">
        <f t="shared" si="32"/>
        <v>947466.01828683401</v>
      </c>
      <c r="H351" s="12">
        <f t="shared" si="33"/>
        <v>4084199.9817131651</v>
      </c>
      <c r="I351" s="12">
        <f t="shared" si="34"/>
        <v>4613364.9078983283</v>
      </c>
    </row>
    <row r="352" spans="2:9" x14ac:dyDescent="0.25">
      <c r="B352" s="10">
        <f t="shared" ref="B352:B415" si="35">IF(OR(G351&lt;0.01,G351="",G351=0,),"",B351+1)</f>
        <v>323</v>
      </c>
      <c r="C352" s="12">
        <f t="shared" ref="C352:C415" si="36">IF(B352="","",IF($H$6&gt;((G351*$H$5)+G351),((G351*$H$5)+G351),$H$6))</f>
        <v>27011.071085749976</v>
      </c>
      <c r="D352" s="12">
        <f t="shared" ref="D352:D415" si="37">IF(B352="","",(C352-E352))</f>
        <v>23063.296009554833</v>
      </c>
      <c r="E352" s="12">
        <f t="shared" ref="E352:E415" si="38">IF(B352="","",(G351*$H$5))</f>
        <v>3947.7750761951415</v>
      </c>
      <c r="F352" s="12"/>
      <c r="G352" s="12">
        <f t="shared" ref="G352:G415" si="39">IF(OR(B352="",0),"",(G351-D352-F352))</f>
        <v>924402.72227727913</v>
      </c>
      <c r="H352" s="12">
        <f t="shared" ref="H352:H415" si="40">IF(B352="","",(H351+D352+F352))</f>
        <v>4107263.2777227201</v>
      </c>
      <c r="I352" s="12">
        <f t="shared" ref="I352:I415" si="41">IF(B352="","",(I351+E352))</f>
        <v>4617312.6829745239</v>
      </c>
    </row>
    <row r="353" spans="2:9" x14ac:dyDescent="0.25">
      <c r="B353" s="10">
        <f t="shared" si="35"/>
        <v>324</v>
      </c>
      <c r="C353" s="12">
        <f t="shared" si="36"/>
        <v>27011.071085749976</v>
      </c>
      <c r="D353" s="12">
        <f t="shared" si="37"/>
        <v>23159.393076261313</v>
      </c>
      <c r="E353" s="12">
        <f t="shared" si="38"/>
        <v>3851.6780094886631</v>
      </c>
      <c r="F353" s="12"/>
      <c r="G353" s="12">
        <f t="shared" si="39"/>
        <v>901243.32920101786</v>
      </c>
      <c r="H353" s="12">
        <f t="shared" si="40"/>
        <v>4130422.6707989816</v>
      </c>
      <c r="I353" s="12">
        <f t="shared" si="41"/>
        <v>4621164.3609840125</v>
      </c>
    </row>
    <row r="354" spans="2:9" x14ac:dyDescent="0.25">
      <c r="B354" s="10">
        <f t="shared" si="35"/>
        <v>325</v>
      </c>
      <c r="C354" s="12">
        <f t="shared" si="36"/>
        <v>27011.071085749976</v>
      </c>
      <c r="D354" s="12">
        <f t="shared" si="37"/>
        <v>23255.8905474124</v>
      </c>
      <c r="E354" s="12">
        <f t="shared" si="38"/>
        <v>3755.1805383375745</v>
      </c>
      <c r="F354" s="12"/>
      <c r="G354" s="12">
        <f t="shared" si="39"/>
        <v>877987.43865360541</v>
      </c>
      <c r="H354" s="12">
        <f t="shared" si="40"/>
        <v>4153678.561346394</v>
      </c>
      <c r="I354" s="12">
        <f t="shared" si="41"/>
        <v>4624919.5415223502</v>
      </c>
    </row>
    <row r="355" spans="2:9" x14ac:dyDescent="0.25">
      <c r="B355" s="10">
        <f t="shared" si="35"/>
        <v>326</v>
      </c>
      <c r="C355" s="12">
        <f t="shared" si="36"/>
        <v>27011.071085749976</v>
      </c>
      <c r="D355" s="12">
        <f t="shared" si="37"/>
        <v>23352.790091359955</v>
      </c>
      <c r="E355" s="12">
        <f t="shared" si="38"/>
        <v>3658.2809943900224</v>
      </c>
      <c r="F355" s="12"/>
      <c r="G355" s="12">
        <f t="shared" si="39"/>
        <v>854634.64856224542</v>
      </c>
      <c r="H355" s="12">
        <f t="shared" si="40"/>
        <v>4177031.351437754</v>
      </c>
      <c r="I355" s="12">
        <f t="shared" si="41"/>
        <v>4628577.8225167403</v>
      </c>
    </row>
    <row r="356" spans="2:9" x14ac:dyDescent="0.25">
      <c r="B356" s="10">
        <f t="shared" si="35"/>
        <v>327</v>
      </c>
      <c r="C356" s="12">
        <f t="shared" si="36"/>
        <v>27011.071085749976</v>
      </c>
      <c r="D356" s="12">
        <f t="shared" si="37"/>
        <v>23450.093383407286</v>
      </c>
      <c r="E356" s="12">
        <f t="shared" si="38"/>
        <v>3560.9777023426891</v>
      </c>
      <c r="F356" s="12"/>
      <c r="G356" s="12">
        <f t="shared" si="39"/>
        <v>831184.55517883808</v>
      </c>
      <c r="H356" s="12">
        <f t="shared" si="40"/>
        <v>4200481.4448211612</v>
      </c>
      <c r="I356" s="12">
        <f t="shared" si="41"/>
        <v>4632138.8002190832</v>
      </c>
    </row>
    <row r="357" spans="2:9" x14ac:dyDescent="0.25">
      <c r="B357" s="10">
        <f t="shared" si="35"/>
        <v>328</v>
      </c>
      <c r="C357" s="12">
        <f t="shared" si="36"/>
        <v>27011.071085749976</v>
      </c>
      <c r="D357" s="12">
        <f t="shared" si="37"/>
        <v>23547.802105838149</v>
      </c>
      <c r="E357" s="12">
        <f t="shared" si="38"/>
        <v>3463.2689799118252</v>
      </c>
      <c r="F357" s="12"/>
      <c r="G357" s="12">
        <f t="shared" si="39"/>
        <v>807636.75307299988</v>
      </c>
      <c r="H357" s="12">
        <f t="shared" si="40"/>
        <v>4224029.2469269997</v>
      </c>
      <c r="I357" s="12">
        <f t="shared" si="41"/>
        <v>4635602.0691989949</v>
      </c>
    </row>
    <row r="358" spans="2:9" x14ac:dyDescent="0.25">
      <c r="B358" s="10">
        <f t="shared" si="35"/>
        <v>329</v>
      </c>
      <c r="C358" s="12">
        <f t="shared" si="36"/>
        <v>27011.071085749976</v>
      </c>
      <c r="D358" s="12">
        <f t="shared" si="37"/>
        <v>23645.917947945811</v>
      </c>
      <c r="E358" s="12">
        <f t="shared" si="38"/>
        <v>3365.1531378041659</v>
      </c>
      <c r="F358" s="12"/>
      <c r="G358" s="12">
        <f t="shared" si="39"/>
        <v>783990.83512505412</v>
      </c>
      <c r="H358" s="12">
        <f t="shared" si="40"/>
        <v>4247675.1648749458</v>
      </c>
      <c r="I358" s="12">
        <f t="shared" si="41"/>
        <v>4638967.2223367989</v>
      </c>
    </row>
    <row r="359" spans="2:9" x14ac:dyDescent="0.25">
      <c r="B359" s="10">
        <f t="shared" si="35"/>
        <v>330</v>
      </c>
      <c r="C359" s="12">
        <f t="shared" si="36"/>
        <v>27011.071085749976</v>
      </c>
      <c r="D359" s="12">
        <f t="shared" si="37"/>
        <v>23744.44260606225</v>
      </c>
      <c r="E359" s="12">
        <f t="shared" si="38"/>
        <v>3266.6284796877253</v>
      </c>
      <c r="F359" s="12"/>
      <c r="G359" s="12">
        <f t="shared" si="39"/>
        <v>760246.39251899184</v>
      </c>
      <c r="H359" s="12">
        <f t="shared" si="40"/>
        <v>4271419.6074810084</v>
      </c>
      <c r="I359" s="12">
        <f t="shared" si="41"/>
        <v>4642233.8508164864</v>
      </c>
    </row>
    <row r="360" spans="2:9" x14ac:dyDescent="0.25">
      <c r="B360" s="10">
        <f t="shared" si="35"/>
        <v>331</v>
      </c>
      <c r="C360" s="12">
        <f t="shared" si="36"/>
        <v>27011.071085749976</v>
      </c>
      <c r="D360" s="12">
        <f t="shared" si="37"/>
        <v>23843.377783587512</v>
      </c>
      <c r="E360" s="12">
        <f t="shared" si="38"/>
        <v>3167.6933021624659</v>
      </c>
      <c r="F360" s="12"/>
      <c r="G360" s="12">
        <f t="shared" si="39"/>
        <v>736403.01473540429</v>
      </c>
      <c r="H360" s="12">
        <f t="shared" si="40"/>
        <v>4295262.9852645956</v>
      </c>
      <c r="I360" s="12">
        <f t="shared" si="41"/>
        <v>4645401.5441186493</v>
      </c>
    </row>
    <row r="361" spans="2:9" x14ac:dyDescent="0.25">
      <c r="B361" s="10">
        <f t="shared" si="35"/>
        <v>332</v>
      </c>
      <c r="C361" s="12">
        <f t="shared" si="36"/>
        <v>27011.071085749976</v>
      </c>
      <c r="D361" s="12">
        <f t="shared" si="37"/>
        <v>23942.725191019126</v>
      </c>
      <c r="E361" s="12">
        <f t="shared" si="38"/>
        <v>3068.3458947308513</v>
      </c>
      <c r="F361" s="12"/>
      <c r="G361" s="12">
        <f t="shared" si="39"/>
        <v>712460.28954438516</v>
      </c>
      <c r="H361" s="12">
        <f t="shared" si="40"/>
        <v>4319205.7104556151</v>
      </c>
      <c r="I361" s="12">
        <f t="shared" si="41"/>
        <v>4648469.89001338</v>
      </c>
    </row>
    <row r="362" spans="2:9" x14ac:dyDescent="0.25">
      <c r="B362" s="10">
        <f t="shared" si="35"/>
        <v>333</v>
      </c>
      <c r="C362" s="12">
        <f t="shared" si="36"/>
        <v>27011.071085749976</v>
      </c>
      <c r="D362" s="12">
        <f t="shared" si="37"/>
        <v>24042.486545981705</v>
      </c>
      <c r="E362" s="12">
        <f t="shared" si="38"/>
        <v>2968.5845397682715</v>
      </c>
      <c r="F362" s="12"/>
      <c r="G362" s="12">
        <f t="shared" si="39"/>
        <v>688417.80299840344</v>
      </c>
      <c r="H362" s="12">
        <f t="shared" si="40"/>
        <v>4343248.1970015969</v>
      </c>
      <c r="I362" s="12">
        <f t="shared" si="41"/>
        <v>4651438.4745531483</v>
      </c>
    </row>
    <row r="363" spans="2:9" x14ac:dyDescent="0.25">
      <c r="B363" s="10">
        <f t="shared" si="35"/>
        <v>334</v>
      </c>
      <c r="C363" s="12">
        <f t="shared" si="36"/>
        <v>27011.071085749976</v>
      </c>
      <c r="D363" s="12">
        <f t="shared" si="37"/>
        <v>24142.663573256628</v>
      </c>
      <c r="E363" s="12">
        <f t="shared" si="38"/>
        <v>2868.4075124933474</v>
      </c>
      <c r="F363" s="12"/>
      <c r="G363" s="12">
        <f t="shared" si="39"/>
        <v>664275.13942514686</v>
      </c>
      <c r="H363" s="12">
        <f t="shared" si="40"/>
        <v>4367390.8605748536</v>
      </c>
      <c r="I363" s="12">
        <f t="shared" si="41"/>
        <v>4654306.8820656417</v>
      </c>
    </row>
    <row r="364" spans="2:9" x14ac:dyDescent="0.25">
      <c r="B364" s="10">
        <f t="shared" si="35"/>
        <v>335</v>
      </c>
      <c r="C364" s="12">
        <f t="shared" si="36"/>
        <v>27011.071085749976</v>
      </c>
      <c r="D364" s="12">
        <f t="shared" si="37"/>
        <v>24243.258004811865</v>
      </c>
      <c r="E364" s="12">
        <f t="shared" si="38"/>
        <v>2767.8130809381119</v>
      </c>
      <c r="F364" s="12"/>
      <c r="G364" s="12">
        <f t="shared" si="39"/>
        <v>640031.88142033503</v>
      </c>
      <c r="H364" s="12">
        <f t="shared" si="40"/>
        <v>4391634.1185796652</v>
      </c>
      <c r="I364" s="12">
        <f t="shared" si="41"/>
        <v>4657074.6951465802</v>
      </c>
    </row>
    <row r="365" spans="2:9" x14ac:dyDescent="0.25">
      <c r="B365" s="10">
        <f t="shared" si="35"/>
        <v>336</v>
      </c>
      <c r="C365" s="12">
        <f t="shared" si="36"/>
        <v>27011.071085749976</v>
      </c>
      <c r="D365" s="12">
        <f t="shared" si="37"/>
        <v>24344.271579831915</v>
      </c>
      <c r="E365" s="12">
        <f t="shared" si="38"/>
        <v>2666.7995059180626</v>
      </c>
      <c r="F365" s="12"/>
      <c r="G365" s="12">
        <f t="shared" si="39"/>
        <v>615687.60984050308</v>
      </c>
      <c r="H365" s="12">
        <f t="shared" si="40"/>
        <v>4415978.390159497</v>
      </c>
      <c r="I365" s="12">
        <f t="shared" si="41"/>
        <v>4659741.4946524985</v>
      </c>
    </row>
    <row r="366" spans="2:9" x14ac:dyDescent="0.25">
      <c r="B366" s="10">
        <f t="shared" si="35"/>
        <v>337</v>
      </c>
      <c r="C366" s="12">
        <f t="shared" si="36"/>
        <v>27011.071085749976</v>
      </c>
      <c r="D366" s="12">
        <f t="shared" si="37"/>
        <v>24445.70604474788</v>
      </c>
      <c r="E366" s="12">
        <f t="shared" si="38"/>
        <v>2565.3650410020959</v>
      </c>
      <c r="F366" s="12"/>
      <c r="G366" s="12">
        <f t="shared" si="39"/>
        <v>591241.90379575524</v>
      </c>
      <c r="H366" s="12">
        <f t="shared" si="40"/>
        <v>4440424.0962042445</v>
      </c>
      <c r="I366" s="12">
        <f t="shared" si="41"/>
        <v>4662306.8596935002</v>
      </c>
    </row>
    <row r="367" spans="2:9" x14ac:dyDescent="0.25">
      <c r="B367" s="10">
        <f t="shared" si="35"/>
        <v>338</v>
      </c>
      <c r="C367" s="12">
        <f t="shared" si="36"/>
        <v>27011.071085749976</v>
      </c>
      <c r="D367" s="12">
        <f t="shared" si="37"/>
        <v>24547.563153267663</v>
      </c>
      <c r="E367" s="12">
        <f t="shared" si="38"/>
        <v>2463.5079324823137</v>
      </c>
      <c r="F367" s="12"/>
      <c r="G367" s="12">
        <f t="shared" si="39"/>
        <v>566694.34064248763</v>
      </c>
      <c r="H367" s="12">
        <f t="shared" si="40"/>
        <v>4464971.6593575124</v>
      </c>
      <c r="I367" s="12">
        <f t="shared" si="41"/>
        <v>4664770.3676259825</v>
      </c>
    </row>
    <row r="368" spans="2:9" x14ac:dyDescent="0.25">
      <c r="B368" s="10">
        <f t="shared" si="35"/>
        <v>339</v>
      </c>
      <c r="C368" s="12">
        <f t="shared" si="36"/>
        <v>27011.071085749976</v>
      </c>
      <c r="D368" s="12">
        <f t="shared" si="37"/>
        <v>24649.844666406279</v>
      </c>
      <c r="E368" s="12">
        <f t="shared" si="38"/>
        <v>2361.2264193436986</v>
      </c>
      <c r="F368" s="12"/>
      <c r="G368" s="12">
        <f t="shared" si="39"/>
        <v>542044.49597608135</v>
      </c>
      <c r="H368" s="12">
        <f t="shared" si="40"/>
        <v>4489621.5040239189</v>
      </c>
      <c r="I368" s="12">
        <f t="shared" si="41"/>
        <v>4667131.5940453261</v>
      </c>
    </row>
    <row r="369" spans="2:9" x14ac:dyDescent="0.25">
      <c r="B369" s="10">
        <f t="shared" si="35"/>
        <v>340</v>
      </c>
      <c r="C369" s="12">
        <f t="shared" si="36"/>
        <v>27011.071085749976</v>
      </c>
      <c r="D369" s="12">
        <f t="shared" si="37"/>
        <v>24752.552352516304</v>
      </c>
      <c r="E369" s="12">
        <f t="shared" si="38"/>
        <v>2258.5187332336723</v>
      </c>
      <c r="F369" s="12"/>
      <c r="G369" s="12">
        <f t="shared" si="39"/>
        <v>517291.94362356502</v>
      </c>
      <c r="H369" s="12">
        <f t="shared" si="40"/>
        <v>4514374.0563764349</v>
      </c>
      <c r="I369" s="12">
        <f t="shared" si="41"/>
        <v>4669390.1127785593</v>
      </c>
    </row>
    <row r="370" spans="2:9" x14ac:dyDescent="0.25">
      <c r="B370" s="10">
        <f t="shared" si="35"/>
        <v>341</v>
      </c>
      <c r="C370" s="12">
        <f t="shared" si="36"/>
        <v>27011.071085749976</v>
      </c>
      <c r="D370" s="12">
        <f t="shared" si="37"/>
        <v>24855.687987318455</v>
      </c>
      <c r="E370" s="12">
        <f t="shared" si="38"/>
        <v>2155.3830984315209</v>
      </c>
      <c r="F370" s="12"/>
      <c r="G370" s="12">
        <f t="shared" si="39"/>
        <v>492436.25563624658</v>
      </c>
      <c r="H370" s="12">
        <f t="shared" si="40"/>
        <v>4539229.7443637531</v>
      </c>
      <c r="I370" s="12">
        <f t="shared" si="41"/>
        <v>4671545.4958769912</v>
      </c>
    </row>
    <row r="371" spans="2:9" x14ac:dyDescent="0.25">
      <c r="B371" s="10">
        <f t="shared" si="35"/>
        <v>342</v>
      </c>
      <c r="C371" s="12">
        <f t="shared" si="36"/>
        <v>27011.071085749976</v>
      </c>
      <c r="D371" s="12">
        <f t="shared" si="37"/>
        <v>24959.253353932283</v>
      </c>
      <c r="E371" s="12">
        <f t="shared" si="38"/>
        <v>2051.817731817694</v>
      </c>
      <c r="F371" s="12"/>
      <c r="G371" s="12">
        <f t="shared" si="39"/>
        <v>467477.00228231429</v>
      </c>
      <c r="H371" s="12">
        <f t="shared" si="40"/>
        <v>4564188.9977176851</v>
      </c>
      <c r="I371" s="12">
        <f t="shared" si="41"/>
        <v>4673597.3136088084</v>
      </c>
    </row>
    <row r="372" spans="2:9" x14ac:dyDescent="0.25">
      <c r="B372" s="10">
        <f t="shared" si="35"/>
        <v>343</v>
      </c>
      <c r="C372" s="12">
        <f t="shared" si="36"/>
        <v>27011.071085749976</v>
      </c>
      <c r="D372" s="12">
        <f t="shared" si="37"/>
        <v>25063.250242907001</v>
      </c>
      <c r="E372" s="12">
        <f t="shared" si="38"/>
        <v>1947.8208428429762</v>
      </c>
      <c r="F372" s="12"/>
      <c r="G372" s="12">
        <f t="shared" si="39"/>
        <v>442413.75203940726</v>
      </c>
      <c r="H372" s="12">
        <f t="shared" si="40"/>
        <v>4589252.2479605917</v>
      </c>
      <c r="I372" s="12">
        <f t="shared" si="41"/>
        <v>4675545.134451651</v>
      </c>
    </row>
    <row r="373" spans="2:9" x14ac:dyDescent="0.25">
      <c r="B373" s="10">
        <f t="shared" si="35"/>
        <v>344</v>
      </c>
      <c r="C373" s="12">
        <f t="shared" si="36"/>
        <v>27011.071085749976</v>
      </c>
      <c r="D373" s="12">
        <f t="shared" si="37"/>
        <v>25167.680452252447</v>
      </c>
      <c r="E373" s="12">
        <f t="shared" si="38"/>
        <v>1843.3906334975302</v>
      </c>
      <c r="F373" s="12"/>
      <c r="G373" s="12">
        <f t="shared" si="39"/>
        <v>417246.07158715482</v>
      </c>
      <c r="H373" s="12">
        <f t="shared" si="40"/>
        <v>4614419.9284128444</v>
      </c>
      <c r="I373" s="12">
        <f t="shared" si="41"/>
        <v>4677388.5250851484</v>
      </c>
    </row>
    <row r="374" spans="2:9" x14ac:dyDescent="0.25">
      <c r="B374" s="10">
        <f t="shared" si="35"/>
        <v>345</v>
      </c>
      <c r="C374" s="12">
        <f t="shared" si="36"/>
        <v>27011.071085749976</v>
      </c>
      <c r="D374" s="12">
        <f t="shared" si="37"/>
        <v>25272.545787470164</v>
      </c>
      <c r="E374" s="12">
        <f t="shared" si="38"/>
        <v>1738.5252982798118</v>
      </c>
      <c r="F374" s="12"/>
      <c r="G374" s="12">
        <f t="shared" si="39"/>
        <v>391973.52579968463</v>
      </c>
      <c r="H374" s="12">
        <f t="shared" si="40"/>
        <v>4639692.4742003148</v>
      </c>
      <c r="I374" s="12">
        <f t="shared" si="41"/>
        <v>4679127.0503834281</v>
      </c>
    </row>
    <row r="375" spans="2:9" x14ac:dyDescent="0.25">
      <c r="B375" s="10">
        <f t="shared" si="35"/>
        <v>346</v>
      </c>
      <c r="C375" s="12">
        <f t="shared" si="36"/>
        <v>27011.071085749976</v>
      </c>
      <c r="D375" s="12">
        <f t="shared" si="37"/>
        <v>25377.848061584624</v>
      </c>
      <c r="E375" s="12">
        <f t="shared" si="38"/>
        <v>1633.2230241653526</v>
      </c>
      <c r="F375" s="12"/>
      <c r="G375" s="12">
        <f t="shared" si="39"/>
        <v>366595.6777381</v>
      </c>
      <c r="H375" s="12">
        <f t="shared" si="40"/>
        <v>4665070.3222618997</v>
      </c>
      <c r="I375" s="12">
        <f t="shared" si="41"/>
        <v>4680760.2734075934</v>
      </c>
    </row>
    <row r="376" spans="2:9" x14ac:dyDescent="0.25">
      <c r="B376" s="10">
        <f t="shared" si="35"/>
        <v>347</v>
      </c>
      <c r="C376" s="12">
        <f t="shared" si="36"/>
        <v>27011.071085749976</v>
      </c>
      <c r="D376" s="12">
        <f t="shared" si="37"/>
        <v>25483.58909517456</v>
      </c>
      <c r="E376" s="12">
        <f t="shared" si="38"/>
        <v>1527.4819905754166</v>
      </c>
      <c r="F376" s="12"/>
      <c r="G376" s="12">
        <f t="shared" si="39"/>
        <v>341112.08864292543</v>
      </c>
      <c r="H376" s="12">
        <f t="shared" si="40"/>
        <v>4690553.911357074</v>
      </c>
      <c r="I376" s="12">
        <f t="shared" si="41"/>
        <v>4682287.7553981692</v>
      </c>
    </row>
    <row r="377" spans="2:9" x14ac:dyDescent="0.25">
      <c r="B377" s="10">
        <f t="shared" si="35"/>
        <v>348</v>
      </c>
      <c r="C377" s="12">
        <f t="shared" si="36"/>
        <v>27011.071085749976</v>
      </c>
      <c r="D377" s="12">
        <f t="shared" si="37"/>
        <v>25589.770716404455</v>
      </c>
      <c r="E377" s="12">
        <f t="shared" si="38"/>
        <v>1421.3003693455225</v>
      </c>
      <c r="F377" s="12"/>
      <c r="G377" s="12">
        <f t="shared" si="39"/>
        <v>315522.31792652095</v>
      </c>
      <c r="H377" s="12">
        <f t="shared" si="40"/>
        <v>4716143.6820734786</v>
      </c>
      <c r="I377" s="12">
        <f t="shared" si="41"/>
        <v>4683709.0557675147</v>
      </c>
    </row>
    <row r="378" spans="2:9" x14ac:dyDescent="0.25">
      <c r="B378" s="10">
        <f t="shared" si="35"/>
        <v>349</v>
      </c>
      <c r="C378" s="12">
        <f t="shared" si="36"/>
        <v>27011.071085749976</v>
      </c>
      <c r="D378" s="12">
        <f t="shared" si="37"/>
        <v>25696.394761056137</v>
      </c>
      <c r="E378" s="12">
        <f t="shared" si="38"/>
        <v>1314.6763246938372</v>
      </c>
      <c r="F378" s="12"/>
      <c r="G378" s="12">
        <f t="shared" si="39"/>
        <v>289825.92316546483</v>
      </c>
      <c r="H378" s="12">
        <f t="shared" si="40"/>
        <v>4741840.0768345343</v>
      </c>
      <c r="I378" s="12">
        <f t="shared" si="41"/>
        <v>4685023.7320922082</v>
      </c>
    </row>
    <row r="379" spans="2:9" x14ac:dyDescent="0.25">
      <c r="B379" s="10">
        <f t="shared" si="35"/>
        <v>350</v>
      </c>
      <c r="C379" s="12">
        <f t="shared" si="36"/>
        <v>27011.071085749976</v>
      </c>
      <c r="D379" s="12">
        <f t="shared" si="37"/>
        <v>25803.463072560538</v>
      </c>
      <c r="E379" s="12">
        <f t="shared" si="38"/>
        <v>1207.6080131894369</v>
      </c>
      <c r="F379" s="12"/>
      <c r="G379" s="12">
        <f t="shared" si="39"/>
        <v>264022.46009290428</v>
      </c>
      <c r="H379" s="12">
        <f t="shared" si="40"/>
        <v>4767643.539907095</v>
      </c>
      <c r="I379" s="12">
        <f t="shared" si="41"/>
        <v>4686231.3401053976</v>
      </c>
    </row>
    <row r="380" spans="2:9" x14ac:dyDescent="0.25">
      <c r="B380" s="10">
        <f t="shared" si="35"/>
        <v>351</v>
      </c>
      <c r="C380" s="12">
        <f t="shared" si="36"/>
        <v>27011.071085749976</v>
      </c>
      <c r="D380" s="12">
        <f t="shared" si="37"/>
        <v>25910.977502029542</v>
      </c>
      <c r="E380" s="12">
        <f t="shared" si="38"/>
        <v>1100.0935837204345</v>
      </c>
      <c r="F380" s="12"/>
      <c r="G380" s="12">
        <f t="shared" si="39"/>
        <v>238111.48259087474</v>
      </c>
      <c r="H380" s="12">
        <f t="shared" si="40"/>
        <v>4793554.5174091244</v>
      </c>
      <c r="I380" s="12">
        <f t="shared" si="41"/>
        <v>4687331.4336891184</v>
      </c>
    </row>
    <row r="381" spans="2:9" x14ac:dyDescent="0.25">
      <c r="B381" s="10">
        <f t="shared" si="35"/>
        <v>352</v>
      </c>
      <c r="C381" s="12">
        <f t="shared" si="36"/>
        <v>27011.071085749976</v>
      </c>
      <c r="D381" s="12">
        <f t="shared" si="37"/>
        <v>26018.939908287997</v>
      </c>
      <c r="E381" s="12">
        <f t="shared" si="38"/>
        <v>992.13117746197804</v>
      </c>
      <c r="F381" s="12"/>
      <c r="G381" s="12">
        <f t="shared" si="39"/>
        <v>212092.54268258676</v>
      </c>
      <c r="H381" s="12">
        <f t="shared" si="40"/>
        <v>4819573.4573174128</v>
      </c>
      <c r="I381" s="12">
        <f t="shared" si="41"/>
        <v>4688323.5648665801</v>
      </c>
    </row>
    <row r="382" spans="2:9" x14ac:dyDescent="0.25">
      <c r="B382" s="10">
        <f t="shared" si="35"/>
        <v>353</v>
      </c>
      <c r="C382" s="12">
        <f t="shared" si="36"/>
        <v>27011.071085749976</v>
      </c>
      <c r="D382" s="12">
        <f t="shared" si="37"/>
        <v>26127.352157905865</v>
      </c>
      <c r="E382" s="12">
        <f t="shared" si="38"/>
        <v>883.71892784411148</v>
      </c>
      <c r="F382" s="12"/>
      <c r="G382" s="12">
        <f t="shared" si="39"/>
        <v>185965.19052468089</v>
      </c>
      <c r="H382" s="12">
        <f t="shared" si="40"/>
        <v>4845700.8094753185</v>
      </c>
      <c r="I382" s="12">
        <f t="shared" si="41"/>
        <v>4689207.2837944245</v>
      </c>
    </row>
    <row r="383" spans="2:9" x14ac:dyDescent="0.25">
      <c r="B383" s="10">
        <f t="shared" si="35"/>
        <v>354</v>
      </c>
      <c r="C383" s="12">
        <f t="shared" si="36"/>
        <v>27011.071085749976</v>
      </c>
      <c r="D383" s="12">
        <f t="shared" si="37"/>
        <v>26236.216125230472</v>
      </c>
      <c r="E383" s="12">
        <f t="shared" si="38"/>
        <v>774.85496051950372</v>
      </c>
      <c r="F383" s="12"/>
      <c r="G383" s="12">
        <f t="shared" si="39"/>
        <v>159728.97439945041</v>
      </c>
      <c r="H383" s="12">
        <f t="shared" si="40"/>
        <v>4871937.0256005488</v>
      </c>
      <c r="I383" s="12">
        <f t="shared" si="41"/>
        <v>4689982.1387549443</v>
      </c>
    </row>
    <row r="384" spans="2:9" x14ac:dyDescent="0.25">
      <c r="B384" s="10">
        <f t="shared" si="35"/>
        <v>355</v>
      </c>
      <c r="C384" s="12">
        <f t="shared" si="36"/>
        <v>27011.071085749976</v>
      </c>
      <c r="D384" s="12">
        <f t="shared" si="37"/>
        <v>26345.533692418932</v>
      </c>
      <c r="E384" s="12">
        <f t="shared" si="38"/>
        <v>665.5373933310434</v>
      </c>
      <c r="F384" s="12"/>
      <c r="G384" s="12">
        <f t="shared" si="39"/>
        <v>133383.44070703146</v>
      </c>
      <c r="H384" s="12">
        <f t="shared" si="40"/>
        <v>4898282.5592929674</v>
      </c>
      <c r="I384" s="12">
        <f t="shared" si="41"/>
        <v>4690647.6761482749</v>
      </c>
    </row>
    <row r="385" spans="2:9" x14ac:dyDescent="0.25">
      <c r="B385" s="10">
        <f t="shared" si="35"/>
        <v>356</v>
      </c>
      <c r="C385" s="12">
        <f t="shared" si="36"/>
        <v>27011.071085749976</v>
      </c>
      <c r="D385" s="12">
        <f t="shared" si="37"/>
        <v>26455.306749470677</v>
      </c>
      <c r="E385" s="12">
        <f t="shared" si="38"/>
        <v>555.76433627929771</v>
      </c>
      <c r="F385" s="12"/>
      <c r="G385" s="12">
        <f t="shared" si="39"/>
        <v>106928.13395756079</v>
      </c>
      <c r="H385" s="12">
        <f t="shared" si="40"/>
        <v>4924737.866042438</v>
      </c>
      <c r="I385" s="12">
        <f t="shared" si="41"/>
        <v>4691203.4404845545</v>
      </c>
    </row>
    <row r="386" spans="2:9" x14ac:dyDescent="0.25">
      <c r="B386" s="10">
        <f t="shared" si="35"/>
        <v>357</v>
      </c>
      <c r="C386" s="12">
        <f t="shared" si="36"/>
        <v>27011.071085749976</v>
      </c>
      <c r="D386" s="12">
        <f t="shared" si="37"/>
        <v>26565.537194260141</v>
      </c>
      <c r="E386" s="12">
        <f t="shared" si="38"/>
        <v>445.53389148983661</v>
      </c>
      <c r="F386" s="12"/>
      <c r="G386" s="12">
        <f t="shared" si="39"/>
        <v>80362.596763300651</v>
      </c>
      <c r="H386" s="12">
        <f t="shared" si="40"/>
        <v>4951303.4032366984</v>
      </c>
      <c r="I386" s="12">
        <f t="shared" si="41"/>
        <v>4691648.9743760442</v>
      </c>
    </row>
    <row r="387" spans="2:9" x14ac:dyDescent="0.25">
      <c r="B387" s="10">
        <f t="shared" si="35"/>
        <v>358</v>
      </c>
      <c r="C387" s="12">
        <f t="shared" si="36"/>
        <v>27011.071085749976</v>
      </c>
      <c r="D387" s="12">
        <f t="shared" si="37"/>
        <v>26676.226932569556</v>
      </c>
      <c r="E387" s="12">
        <f t="shared" si="38"/>
        <v>334.84415318041937</v>
      </c>
      <c r="F387" s="12"/>
      <c r="G387" s="12">
        <f t="shared" si="39"/>
        <v>53686.369830731099</v>
      </c>
      <c r="H387" s="12">
        <f t="shared" si="40"/>
        <v>4977979.6301692678</v>
      </c>
      <c r="I387" s="12">
        <f t="shared" si="41"/>
        <v>4691983.818529225</v>
      </c>
    </row>
    <row r="388" spans="2:9" x14ac:dyDescent="0.25">
      <c r="B388" s="10">
        <f t="shared" si="35"/>
        <v>359</v>
      </c>
      <c r="C388" s="12">
        <f t="shared" si="36"/>
        <v>27011.071085749976</v>
      </c>
      <c r="D388" s="12">
        <f t="shared" si="37"/>
        <v>26787.37787812193</v>
      </c>
      <c r="E388" s="12">
        <f t="shared" si="38"/>
        <v>223.69320762804625</v>
      </c>
      <c r="F388" s="12"/>
      <c r="G388" s="12">
        <f t="shared" si="39"/>
        <v>26898.991952609169</v>
      </c>
      <c r="H388" s="12">
        <f t="shared" si="40"/>
        <v>5004767.0080473898</v>
      </c>
      <c r="I388" s="12">
        <f t="shared" si="41"/>
        <v>4692207.511736853</v>
      </c>
    </row>
    <row r="389" spans="2:9" x14ac:dyDescent="0.25">
      <c r="B389" s="10">
        <f t="shared" si="35"/>
        <v>360</v>
      </c>
      <c r="C389" s="12">
        <f t="shared" si="36"/>
        <v>27011.071085745039</v>
      </c>
      <c r="D389" s="12">
        <f t="shared" si="37"/>
        <v>26898.991952609169</v>
      </c>
      <c r="E389" s="12">
        <f t="shared" si="38"/>
        <v>112.07913313587153</v>
      </c>
      <c r="F389" s="12"/>
      <c r="G389" s="12">
        <f t="shared" si="39"/>
        <v>0</v>
      </c>
      <c r="H389" s="12">
        <f t="shared" si="40"/>
        <v>5031665.9999999991</v>
      </c>
      <c r="I389" s="12">
        <f t="shared" si="41"/>
        <v>4692319.5908699892</v>
      </c>
    </row>
    <row r="390" spans="2:9" x14ac:dyDescent="0.25">
      <c r="B390" s="10" t="str">
        <f t="shared" si="35"/>
        <v/>
      </c>
      <c r="C390" s="12" t="str">
        <f t="shared" si="36"/>
        <v/>
      </c>
      <c r="D390" s="12" t="str">
        <f t="shared" si="37"/>
        <v/>
      </c>
      <c r="E390" s="12" t="str">
        <f t="shared" si="38"/>
        <v/>
      </c>
      <c r="F390" s="12"/>
      <c r="G390" s="12" t="str">
        <f t="shared" si="39"/>
        <v/>
      </c>
      <c r="H390" s="12" t="str">
        <f t="shared" si="40"/>
        <v/>
      </c>
      <c r="I390" s="12" t="str">
        <f t="shared" si="41"/>
        <v/>
      </c>
    </row>
    <row r="391" spans="2:9" x14ac:dyDescent="0.25">
      <c r="B391" s="10" t="str">
        <f t="shared" si="35"/>
        <v/>
      </c>
      <c r="C391" s="12" t="str">
        <f t="shared" si="36"/>
        <v/>
      </c>
      <c r="D391" s="12" t="str">
        <f t="shared" si="37"/>
        <v/>
      </c>
      <c r="E391" s="12" t="str">
        <f t="shared" si="38"/>
        <v/>
      </c>
      <c r="F391" s="12"/>
      <c r="G391" s="12" t="str">
        <f t="shared" si="39"/>
        <v/>
      </c>
      <c r="H391" s="12" t="str">
        <f t="shared" si="40"/>
        <v/>
      </c>
      <c r="I391" s="12" t="str">
        <f t="shared" si="41"/>
        <v/>
      </c>
    </row>
    <row r="392" spans="2:9" x14ac:dyDescent="0.25">
      <c r="B392" s="10" t="str">
        <f t="shared" si="35"/>
        <v/>
      </c>
      <c r="C392" s="12" t="str">
        <f t="shared" si="36"/>
        <v/>
      </c>
      <c r="D392" s="12" t="str">
        <f t="shared" si="37"/>
        <v/>
      </c>
      <c r="E392" s="12" t="str">
        <f t="shared" si="38"/>
        <v/>
      </c>
      <c r="F392" s="12"/>
      <c r="G392" s="12" t="str">
        <f t="shared" si="39"/>
        <v/>
      </c>
      <c r="H392" s="12" t="str">
        <f t="shared" si="40"/>
        <v/>
      </c>
      <c r="I392" s="12" t="str">
        <f t="shared" si="41"/>
        <v/>
      </c>
    </row>
    <row r="393" spans="2:9" x14ac:dyDescent="0.25">
      <c r="B393" s="10" t="str">
        <f t="shared" si="35"/>
        <v/>
      </c>
      <c r="C393" s="12" t="str">
        <f t="shared" si="36"/>
        <v/>
      </c>
      <c r="D393" s="12" t="str">
        <f t="shared" si="37"/>
        <v/>
      </c>
      <c r="E393" s="12" t="str">
        <f t="shared" si="38"/>
        <v/>
      </c>
      <c r="F393" s="12"/>
      <c r="G393" s="12" t="str">
        <f t="shared" si="39"/>
        <v/>
      </c>
      <c r="H393" s="12" t="str">
        <f t="shared" si="40"/>
        <v/>
      </c>
      <c r="I393" s="12" t="str">
        <f t="shared" si="41"/>
        <v/>
      </c>
    </row>
    <row r="394" spans="2:9" x14ac:dyDescent="0.25">
      <c r="B394" s="10" t="str">
        <f t="shared" si="35"/>
        <v/>
      </c>
      <c r="C394" s="12" t="str">
        <f t="shared" si="36"/>
        <v/>
      </c>
      <c r="D394" s="12" t="str">
        <f t="shared" si="37"/>
        <v/>
      </c>
      <c r="E394" s="12" t="str">
        <f t="shared" si="38"/>
        <v/>
      </c>
      <c r="F394" s="12"/>
      <c r="G394" s="12" t="str">
        <f t="shared" si="39"/>
        <v/>
      </c>
      <c r="H394" s="12" t="str">
        <f t="shared" si="40"/>
        <v/>
      </c>
      <c r="I394" s="12" t="str">
        <f t="shared" si="41"/>
        <v/>
      </c>
    </row>
    <row r="395" spans="2:9" x14ac:dyDescent="0.25">
      <c r="B395" s="10" t="str">
        <f t="shared" si="35"/>
        <v/>
      </c>
      <c r="C395" s="12" t="str">
        <f t="shared" si="36"/>
        <v/>
      </c>
      <c r="D395" s="12" t="str">
        <f t="shared" si="37"/>
        <v/>
      </c>
      <c r="E395" s="12" t="str">
        <f t="shared" si="38"/>
        <v/>
      </c>
      <c r="F395" s="12"/>
      <c r="G395" s="12" t="str">
        <f t="shared" si="39"/>
        <v/>
      </c>
      <c r="H395" s="12" t="str">
        <f t="shared" si="40"/>
        <v/>
      </c>
      <c r="I395" s="12" t="str">
        <f t="shared" si="41"/>
        <v/>
      </c>
    </row>
    <row r="396" spans="2:9" x14ac:dyDescent="0.25">
      <c r="B396" s="10" t="str">
        <f t="shared" si="35"/>
        <v/>
      </c>
      <c r="C396" s="12" t="str">
        <f t="shared" si="36"/>
        <v/>
      </c>
      <c r="D396" s="12" t="str">
        <f t="shared" si="37"/>
        <v/>
      </c>
      <c r="E396" s="12" t="str">
        <f t="shared" si="38"/>
        <v/>
      </c>
      <c r="F396" s="12"/>
      <c r="G396" s="12" t="str">
        <f t="shared" si="39"/>
        <v/>
      </c>
      <c r="H396" s="12" t="str">
        <f t="shared" si="40"/>
        <v/>
      </c>
      <c r="I396" s="12" t="str">
        <f t="shared" si="41"/>
        <v/>
      </c>
    </row>
    <row r="397" spans="2:9" x14ac:dyDescent="0.25">
      <c r="B397" s="10" t="str">
        <f t="shared" si="35"/>
        <v/>
      </c>
      <c r="C397" s="12" t="str">
        <f t="shared" si="36"/>
        <v/>
      </c>
      <c r="D397" s="12" t="str">
        <f t="shared" si="37"/>
        <v/>
      </c>
      <c r="E397" s="12" t="str">
        <f t="shared" si="38"/>
        <v/>
      </c>
      <c r="F397" s="12"/>
      <c r="G397" s="12" t="str">
        <f t="shared" si="39"/>
        <v/>
      </c>
      <c r="H397" s="12" t="str">
        <f t="shared" si="40"/>
        <v/>
      </c>
      <c r="I397" s="12" t="str">
        <f t="shared" si="41"/>
        <v/>
      </c>
    </row>
    <row r="398" spans="2:9" x14ac:dyDescent="0.25">
      <c r="B398" s="10" t="str">
        <f t="shared" si="35"/>
        <v/>
      </c>
      <c r="C398" s="12" t="str">
        <f t="shared" si="36"/>
        <v/>
      </c>
      <c r="D398" s="12" t="str">
        <f t="shared" si="37"/>
        <v/>
      </c>
      <c r="E398" s="12" t="str">
        <f t="shared" si="38"/>
        <v/>
      </c>
      <c r="F398" s="12"/>
      <c r="G398" s="12" t="str">
        <f t="shared" si="39"/>
        <v/>
      </c>
      <c r="H398" s="12" t="str">
        <f t="shared" si="40"/>
        <v/>
      </c>
      <c r="I398" s="12" t="str">
        <f t="shared" si="41"/>
        <v/>
      </c>
    </row>
    <row r="399" spans="2:9" x14ac:dyDescent="0.25">
      <c r="B399" s="10" t="str">
        <f t="shared" si="35"/>
        <v/>
      </c>
      <c r="C399" s="12" t="str">
        <f t="shared" si="36"/>
        <v/>
      </c>
      <c r="D399" s="12" t="str">
        <f t="shared" si="37"/>
        <v/>
      </c>
      <c r="E399" s="12" t="str">
        <f t="shared" si="38"/>
        <v/>
      </c>
      <c r="F399" s="12"/>
      <c r="G399" s="12" t="str">
        <f t="shared" si="39"/>
        <v/>
      </c>
      <c r="H399" s="12" t="str">
        <f t="shared" si="40"/>
        <v/>
      </c>
      <c r="I399" s="12" t="str">
        <f t="shared" si="41"/>
        <v/>
      </c>
    </row>
    <row r="400" spans="2:9" x14ac:dyDescent="0.25">
      <c r="B400" s="10" t="str">
        <f t="shared" si="35"/>
        <v/>
      </c>
      <c r="C400" s="12" t="str">
        <f t="shared" si="36"/>
        <v/>
      </c>
      <c r="D400" s="12" t="str">
        <f t="shared" si="37"/>
        <v/>
      </c>
      <c r="E400" s="12" t="str">
        <f t="shared" si="38"/>
        <v/>
      </c>
      <c r="F400" s="12"/>
      <c r="G400" s="12" t="str">
        <f t="shared" si="39"/>
        <v/>
      </c>
      <c r="H400" s="12" t="str">
        <f t="shared" si="40"/>
        <v/>
      </c>
      <c r="I400" s="12" t="str">
        <f t="shared" si="41"/>
        <v/>
      </c>
    </row>
    <row r="401" spans="2:9" x14ac:dyDescent="0.25">
      <c r="B401" s="10" t="str">
        <f t="shared" si="35"/>
        <v/>
      </c>
      <c r="C401" s="12" t="str">
        <f t="shared" si="36"/>
        <v/>
      </c>
      <c r="D401" s="12" t="str">
        <f t="shared" si="37"/>
        <v/>
      </c>
      <c r="E401" s="12" t="str">
        <f t="shared" si="38"/>
        <v/>
      </c>
      <c r="F401" s="12"/>
      <c r="G401" s="12" t="str">
        <f t="shared" si="39"/>
        <v/>
      </c>
      <c r="H401" s="12" t="str">
        <f t="shared" si="40"/>
        <v/>
      </c>
      <c r="I401" s="12" t="str">
        <f t="shared" si="41"/>
        <v/>
      </c>
    </row>
    <row r="402" spans="2:9" x14ac:dyDescent="0.25">
      <c r="B402" s="10" t="str">
        <f t="shared" si="35"/>
        <v/>
      </c>
      <c r="C402" s="12" t="str">
        <f t="shared" si="36"/>
        <v/>
      </c>
      <c r="D402" s="12" t="str">
        <f t="shared" si="37"/>
        <v/>
      </c>
      <c r="E402" s="12" t="str">
        <f t="shared" si="38"/>
        <v/>
      </c>
      <c r="F402" s="12"/>
      <c r="G402" s="12" t="str">
        <f t="shared" si="39"/>
        <v/>
      </c>
      <c r="H402" s="12" t="str">
        <f t="shared" si="40"/>
        <v/>
      </c>
      <c r="I402" s="12" t="str">
        <f t="shared" si="41"/>
        <v/>
      </c>
    </row>
    <row r="403" spans="2:9" x14ac:dyDescent="0.25">
      <c r="B403" s="10" t="str">
        <f t="shared" si="35"/>
        <v/>
      </c>
      <c r="C403" s="12" t="str">
        <f t="shared" si="36"/>
        <v/>
      </c>
      <c r="D403" s="12" t="str">
        <f t="shared" si="37"/>
        <v/>
      </c>
      <c r="E403" s="12" t="str">
        <f t="shared" si="38"/>
        <v/>
      </c>
      <c r="F403" s="12"/>
      <c r="G403" s="12" t="str">
        <f t="shared" si="39"/>
        <v/>
      </c>
      <c r="H403" s="12" t="str">
        <f t="shared" si="40"/>
        <v/>
      </c>
      <c r="I403" s="12" t="str">
        <f t="shared" si="41"/>
        <v/>
      </c>
    </row>
    <row r="404" spans="2:9" x14ac:dyDescent="0.25">
      <c r="B404" s="10" t="str">
        <f t="shared" si="35"/>
        <v/>
      </c>
      <c r="C404" s="12" t="str">
        <f t="shared" si="36"/>
        <v/>
      </c>
      <c r="D404" s="12" t="str">
        <f t="shared" si="37"/>
        <v/>
      </c>
      <c r="E404" s="12" t="str">
        <f t="shared" si="38"/>
        <v/>
      </c>
      <c r="F404" s="12"/>
      <c r="G404" s="12" t="str">
        <f t="shared" si="39"/>
        <v/>
      </c>
      <c r="H404" s="12" t="str">
        <f t="shared" si="40"/>
        <v/>
      </c>
      <c r="I404" s="12" t="str">
        <f t="shared" si="41"/>
        <v/>
      </c>
    </row>
    <row r="405" spans="2:9" x14ac:dyDescent="0.25">
      <c r="B405" s="10" t="str">
        <f t="shared" si="35"/>
        <v/>
      </c>
      <c r="C405" s="12" t="str">
        <f t="shared" si="36"/>
        <v/>
      </c>
      <c r="D405" s="12" t="str">
        <f t="shared" si="37"/>
        <v/>
      </c>
      <c r="E405" s="12" t="str">
        <f t="shared" si="38"/>
        <v/>
      </c>
      <c r="F405" s="12"/>
      <c r="G405" s="12" t="str">
        <f t="shared" si="39"/>
        <v/>
      </c>
      <c r="H405" s="12" t="str">
        <f t="shared" si="40"/>
        <v/>
      </c>
      <c r="I405" s="12" t="str">
        <f t="shared" si="41"/>
        <v/>
      </c>
    </row>
    <row r="406" spans="2:9" x14ac:dyDescent="0.25">
      <c r="B406" s="10" t="str">
        <f t="shared" si="35"/>
        <v/>
      </c>
      <c r="C406" s="12" t="str">
        <f t="shared" si="36"/>
        <v/>
      </c>
      <c r="D406" s="12" t="str">
        <f t="shared" si="37"/>
        <v/>
      </c>
      <c r="E406" s="12" t="str">
        <f t="shared" si="38"/>
        <v/>
      </c>
      <c r="F406" s="12"/>
      <c r="G406" s="12" t="str">
        <f t="shared" si="39"/>
        <v/>
      </c>
      <c r="H406" s="12" t="str">
        <f t="shared" si="40"/>
        <v/>
      </c>
      <c r="I406" s="12" t="str">
        <f t="shared" si="41"/>
        <v/>
      </c>
    </row>
    <row r="407" spans="2:9" x14ac:dyDescent="0.25">
      <c r="B407" s="10" t="str">
        <f t="shared" si="35"/>
        <v/>
      </c>
      <c r="C407" s="12" t="str">
        <f t="shared" si="36"/>
        <v/>
      </c>
      <c r="D407" s="12" t="str">
        <f t="shared" si="37"/>
        <v/>
      </c>
      <c r="E407" s="12" t="str">
        <f t="shared" si="38"/>
        <v/>
      </c>
      <c r="F407" s="12"/>
      <c r="G407" s="12" t="str">
        <f t="shared" si="39"/>
        <v/>
      </c>
      <c r="H407" s="12" t="str">
        <f t="shared" si="40"/>
        <v/>
      </c>
      <c r="I407" s="12" t="str">
        <f t="shared" si="41"/>
        <v/>
      </c>
    </row>
    <row r="408" spans="2:9" x14ac:dyDescent="0.25">
      <c r="B408" s="10" t="str">
        <f t="shared" si="35"/>
        <v/>
      </c>
      <c r="C408" s="12" t="str">
        <f t="shared" si="36"/>
        <v/>
      </c>
      <c r="D408" s="12" t="str">
        <f t="shared" si="37"/>
        <v/>
      </c>
      <c r="E408" s="12" t="str">
        <f t="shared" si="38"/>
        <v/>
      </c>
      <c r="F408" s="12"/>
      <c r="G408" s="12" t="str">
        <f t="shared" si="39"/>
        <v/>
      </c>
      <c r="H408" s="12" t="str">
        <f t="shared" si="40"/>
        <v/>
      </c>
      <c r="I408" s="12" t="str">
        <f t="shared" si="41"/>
        <v/>
      </c>
    </row>
    <row r="409" spans="2:9" x14ac:dyDescent="0.25">
      <c r="B409" s="10" t="str">
        <f t="shared" si="35"/>
        <v/>
      </c>
      <c r="C409" s="12" t="str">
        <f t="shared" si="36"/>
        <v/>
      </c>
      <c r="D409" s="12" t="str">
        <f t="shared" si="37"/>
        <v/>
      </c>
      <c r="E409" s="12" t="str">
        <f t="shared" si="38"/>
        <v/>
      </c>
      <c r="F409" s="12"/>
      <c r="G409" s="12" t="str">
        <f t="shared" si="39"/>
        <v/>
      </c>
      <c r="H409" s="12" t="str">
        <f t="shared" si="40"/>
        <v/>
      </c>
      <c r="I409" s="12" t="str">
        <f t="shared" si="41"/>
        <v/>
      </c>
    </row>
    <row r="410" spans="2:9" x14ac:dyDescent="0.25">
      <c r="B410" s="10" t="str">
        <f t="shared" si="35"/>
        <v/>
      </c>
      <c r="C410" s="12" t="str">
        <f t="shared" si="36"/>
        <v/>
      </c>
      <c r="D410" s="12" t="str">
        <f t="shared" si="37"/>
        <v/>
      </c>
      <c r="E410" s="12" t="str">
        <f t="shared" si="38"/>
        <v/>
      </c>
      <c r="F410" s="12"/>
      <c r="G410" s="12" t="str">
        <f t="shared" si="39"/>
        <v/>
      </c>
      <c r="H410" s="12" t="str">
        <f t="shared" si="40"/>
        <v/>
      </c>
      <c r="I410" s="12" t="str">
        <f t="shared" si="41"/>
        <v/>
      </c>
    </row>
    <row r="411" spans="2:9" x14ac:dyDescent="0.25">
      <c r="B411" s="10" t="str">
        <f t="shared" si="35"/>
        <v/>
      </c>
      <c r="C411" s="12" t="str">
        <f t="shared" si="36"/>
        <v/>
      </c>
      <c r="D411" s="12" t="str">
        <f t="shared" si="37"/>
        <v/>
      </c>
      <c r="E411" s="12" t="str">
        <f t="shared" si="38"/>
        <v/>
      </c>
      <c r="F411" s="12"/>
      <c r="G411" s="12" t="str">
        <f t="shared" si="39"/>
        <v/>
      </c>
      <c r="H411" s="12" t="str">
        <f t="shared" si="40"/>
        <v/>
      </c>
      <c r="I411" s="12" t="str">
        <f t="shared" si="41"/>
        <v/>
      </c>
    </row>
    <row r="412" spans="2:9" x14ac:dyDescent="0.25">
      <c r="B412" s="10" t="str">
        <f t="shared" si="35"/>
        <v/>
      </c>
      <c r="C412" s="12" t="str">
        <f t="shared" si="36"/>
        <v/>
      </c>
      <c r="D412" s="12" t="str">
        <f t="shared" si="37"/>
        <v/>
      </c>
      <c r="E412" s="12" t="str">
        <f t="shared" si="38"/>
        <v/>
      </c>
      <c r="F412" s="12"/>
      <c r="G412" s="12" t="str">
        <f t="shared" si="39"/>
        <v/>
      </c>
      <c r="H412" s="12" t="str">
        <f t="shared" si="40"/>
        <v/>
      </c>
      <c r="I412" s="12" t="str">
        <f t="shared" si="41"/>
        <v/>
      </c>
    </row>
    <row r="413" spans="2:9" x14ac:dyDescent="0.25">
      <c r="B413" s="10" t="str">
        <f t="shared" si="35"/>
        <v/>
      </c>
      <c r="C413" s="12" t="str">
        <f t="shared" si="36"/>
        <v/>
      </c>
      <c r="D413" s="12" t="str">
        <f t="shared" si="37"/>
        <v/>
      </c>
      <c r="E413" s="12" t="str">
        <f t="shared" si="38"/>
        <v/>
      </c>
      <c r="F413" s="12"/>
      <c r="G413" s="12" t="str">
        <f t="shared" si="39"/>
        <v/>
      </c>
      <c r="H413" s="12" t="str">
        <f t="shared" si="40"/>
        <v/>
      </c>
      <c r="I413" s="12" t="str">
        <f t="shared" si="41"/>
        <v/>
      </c>
    </row>
    <row r="414" spans="2:9" x14ac:dyDescent="0.25">
      <c r="B414" s="10" t="str">
        <f t="shared" si="35"/>
        <v/>
      </c>
      <c r="C414" s="12" t="str">
        <f t="shared" si="36"/>
        <v/>
      </c>
      <c r="D414" s="12" t="str">
        <f t="shared" si="37"/>
        <v/>
      </c>
      <c r="E414" s="12" t="str">
        <f t="shared" si="38"/>
        <v/>
      </c>
      <c r="F414" s="12"/>
      <c r="G414" s="12" t="str">
        <f t="shared" si="39"/>
        <v/>
      </c>
      <c r="H414" s="12" t="str">
        <f t="shared" si="40"/>
        <v/>
      </c>
      <c r="I414" s="12" t="str">
        <f t="shared" si="41"/>
        <v/>
      </c>
    </row>
    <row r="415" spans="2:9" x14ac:dyDescent="0.25">
      <c r="B415" s="10" t="str">
        <f t="shared" si="35"/>
        <v/>
      </c>
      <c r="C415" s="12" t="str">
        <f t="shared" si="36"/>
        <v/>
      </c>
      <c r="D415" s="12" t="str">
        <f t="shared" si="37"/>
        <v/>
      </c>
      <c r="E415" s="12" t="str">
        <f t="shared" si="38"/>
        <v/>
      </c>
      <c r="F415" s="12"/>
      <c r="G415" s="12" t="str">
        <f t="shared" si="39"/>
        <v/>
      </c>
      <c r="H415" s="12" t="str">
        <f t="shared" si="40"/>
        <v/>
      </c>
      <c r="I415" s="12" t="str">
        <f t="shared" si="41"/>
        <v/>
      </c>
    </row>
    <row r="416" spans="2:9" x14ac:dyDescent="0.25">
      <c r="B416" s="10" t="str">
        <f t="shared" ref="B416:B479" si="42">IF(OR(G415&lt;0.01,G415="",G415=0,),"",B415+1)</f>
        <v/>
      </c>
      <c r="C416" s="12" t="str">
        <f t="shared" ref="C416:C479" si="43">IF(B416="","",IF($H$6&gt;((G415*$H$5)+G415),((G415*$H$5)+G415),$H$6))</f>
        <v/>
      </c>
      <c r="D416" s="12" t="str">
        <f t="shared" ref="D416:D479" si="44">IF(B416="","",(C416-E416))</f>
        <v/>
      </c>
      <c r="E416" s="12" t="str">
        <f t="shared" ref="E416:E479" si="45">IF(B416="","",(G415*$H$5))</f>
        <v/>
      </c>
      <c r="F416" s="12"/>
      <c r="G416" s="12" t="str">
        <f t="shared" ref="G416:G479" si="46">IF(OR(B416="",0),"",(G415-D416-F416))</f>
        <v/>
      </c>
      <c r="H416" s="12" t="str">
        <f t="shared" ref="H416:H479" si="47">IF(B416="","",(H415+D416+F416))</f>
        <v/>
      </c>
      <c r="I416" s="12" t="str">
        <f t="shared" ref="I416:I479" si="48">IF(B416="","",(I415+E416))</f>
        <v/>
      </c>
    </row>
    <row r="417" spans="2:9" x14ac:dyDescent="0.25">
      <c r="B417" s="10" t="str">
        <f t="shared" si="42"/>
        <v/>
      </c>
      <c r="C417" s="12" t="str">
        <f t="shared" si="43"/>
        <v/>
      </c>
      <c r="D417" s="12" t="str">
        <f t="shared" si="44"/>
        <v/>
      </c>
      <c r="E417" s="12" t="str">
        <f t="shared" si="45"/>
        <v/>
      </c>
      <c r="F417" s="12"/>
      <c r="G417" s="12" t="str">
        <f t="shared" si="46"/>
        <v/>
      </c>
      <c r="H417" s="12" t="str">
        <f t="shared" si="47"/>
        <v/>
      </c>
      <c r="I417" s="12" t="str">
        <f t="shared" si="48"/>
        <v/>
      </c>
    </row>
    <row r="418" spans="2:9" x14ac:dyDescent="0.25">
      <c r="B418" s="10" t="str">
        <f t="shared" si="42"/>
        <v/>
      </c>
      <c r="C418" s="12" t="str">
        <f t="shared" si="43"/>
        <v/>
      </c>
      <c r="D418" s="12" t="str">
        <f t="shared" si="44"/>
        <v/>
      </c>
      <c r="E418" s="12" t="str">
        <f t="shared" si="45"/>
        <v/>
      </c>
      <c r="F418" s="12"/>
      <c r="G418" s="12" t="str">
        <f t="shared" si="46"/>
        <v/>
      </c>
      <c r="H418" s="12" t="str">
        <f t="shared" si="47"/>
        <v/>
      </c>
      <c r="I418" s="12" t="str">
        <f t="shared" si="48"/>
        <v/>
      </c>
    </row>
    <row r="419" spans="2:9" x14ac:dyDescent="0.25">
      <c r="B419" s="10" t="str">
        <f t="shared" si="42"/>
        <v/>
      </c>
      <c r="C419" s="12" t="str">
        <f t="shared" si="43"/>
        <v/>
      </c>
      <c r="D419" s="12" t="str">
        <f t="shared" si="44"/>
        <v/>
      </c>
      <c r="E419" s="12" t="str">
        <f t="shared" si="45"/>
        <v/>
      </c>
      <c r="F419" s="12"/>
      <c r="G419" s="12" t="str">
        <f t="shared" si="46"/>
        <v/>
      </c>
      <c r="H419" s="12" t="str">
        <f t="shared" si="47"/>
        <v/>
      </c>
      <c r="I419" s="12" t="str">
        <f t="shared" si="48"/>
        <v/>
      </c>
    </row>
    <row r="420" spans="2:9" x14ac:dyDescent="0.25">
      <c r="B420" s="10" t="str">
        <f t="shared" si="42"/>
        <v/>
      </c>
      <c r="C420" s="12" t="str">
        <f t="shared" si="43"/>
        <v/>
      </c>
      <c r="D420" s="12" t="str">
        <f t="shared" si="44"/>
        <v/>
      </c>
      <c r="E420" s="12" t="str">
        <f t="shared" si="45"/>
        <v/>
      </c>
      <c r="F420" s="12"/>
      <c r="G420" s="12" t="str">
        <f t="shared" si="46"/>
        <v/>
      </c>
      <c r="H420" s="12" t="str">
        <f t="shared" si="47"/>
        <v/>
      </c>
      <c r="I420" s="12" t="str">
        <f t="shared" si="48"/>
        <v/>
      </c>
    </row>
    <row r="421" spans="2:9" x14ac:dyDescent="0.25">
      <c r="B421" s="10" t="str">
        <f t="shared" si="42"/>
        <v/>
      </c>
      <c r="C421" s="12" t="str">
        <f t="shared" si="43"/>
        <v/>
      </c>
      <c r="D421" s="12" t="str">
        <f t="shared" si="44"/>
        <v/>
      </c>
      <c r="E421" s="12" t="str">
        <f t="shared" si="45"/>
        <v/>
      </c>
      <c r="F421" s="12"/>
      <c r="G421" s="12" t="str">
        <f t="shared" si="46"/>
        <v/>
      </c>
      <c r="H421" s="12" t="str">
        <f t="shared" si="47"/>
        <v/>
      </c>
      <c r="I421" s="12" t="str">
        <f t="shared" si="48"/>
        <v/>
      </c>
    </row>
    <row r="422" spans="2:9" x14ac:dyDescent="0.25">
      <c r="B422" s="10" t="str">
        <f t="shared" si="42"/>
        <v/>
      </c>
      <c r="C422" s="12" t="str">
        <f t="shared" si="43"/>
        <v/>
      </c>
      <c r="D422" s="12" t="str">
        <f t="shared" si="44"/>
        <v/>
      </c>
      <c r="E422" s="12" t="str">
        <f t="shared" si="45"/>
        <v/>
      </c>
      <c r="F422" s="12"/>
      <c r="G422" s="12" t="str">
        <f t="shared" si="46"/>
        <v/>
      </c>
      <c r="H422" s="12" t="str">
        <f t="shared" si="47"/>
        <v/>
      </c>
      <c r="I422" s="12" t="str">
        <f t="shared" si="48"/>
        <v/>
      </c>
    </row>
    <row r="423" spans="2:9" x14ac:dyDescent="0.25">
      <c r="B423" s="10" t="str">
        <f t="shared" si="42"/>
        <v/>
      </c>
      <c r="C423" s="12" t="str">
        <f t="shared" si="43"/>
        <v/>
      </c>
      <c r="D423" s="12" t="str">
        <f t="shared" si="44"/>
        <v/>
      </c>
      <c r="E423" s="12" t="str">
        <f t="shared" si="45"/>
        <v/>
      </c>
      <c r="F423" s="12"/>
      <c r="G423" s="12" t="str">
        <f t="shared" si="46"/>
        <v/>
      </c>
      <c r="H423" s="12" t="str">
        <f t="shared" si="47"/>
        <v/>
      </c>
      <c r="I423" s="12" t="str">
        <f t="shared" si="48"/>
        <v/>
      </c>
    </row>
    <row r="424" spans="2:9" x14ac:dyDescent="0.25">
      <c r="B424" s="10" t="str">
        <f t="shared" si="42"/>
        <v/>
      </c>
      <c r="C424" s="12" t="str">
        <f t="shared" si="43"/>
        <v/>
      </c>
      <c r="D424" s="12" t="str">
        <f t="shared" si="44"/>
        <v/>
      </c>
      <c r="E424" s="12" t="str">
        <f t="shared" si="45"/>
        <v/>
      </c>
      <c r="F424" s="12"/>
      <c r="G424" s="12" t="str">
        <f t="shared" si="46"/>
        <v/>
      </c>
      <c r="H424" s="12" t="str">
        <f t="shared" si="47"/>
        <v/>
      </c>
      <c r="I424" s="12" t="str">
        <f t="shared" si="48"/>
        <v/>
      </c>
    </row>
    <row r="425" spans="2:9" x14ac:dyDescent="0.25">
      <c r="B425" s="10" t="str">
        <f t="shared" si="42"/>
        <v/>
      </c>
      <c r="C425" s="12" t="str">
        <f t="shared" si="43"/>
        <v/>
      </c>
      <c r="D425" s="12" t="str">
        <f t="shared" si="44"/>
        <v/>
      </c>
      <c r="E425" s="12" t="str">
        <f t="shared" si="45"/>
        <v/>
      </c>
      <c r="F425" s="12"/>
      <c r="G425" s="12" t="str">
        <f t="shared" si="46"/>
        <v/>
      </c>
      <c r="H425" s="12" t="str">
        <f t="shared" si="47"/>
        <v/>
      </c>
      <c r="I425" s="12" t="str">
        <f t="shared" si="48"/>
        <v/>
      </c>
    </row>
    <row r="426" spans="2:9" x14ac:dyDescent="0.25">
      <c r="B426" s="10" t="str">
        <f t="shared" si="42"/>
        <v/>
      </c>
      <c r="C426" s="12" t="str">
        <f t="shared" si="43"/>
        <v/>
      </c>
      <c r="D426" s="12" t="str">
        <f t="shared" si="44"/>
        <v/>
      </c>
      <c r="E426" s="12" t="str">
        <f t="shared" si="45"/>
        <v/>
      </c>
      <c r="F426" s="12"/>
      <c r="G426" s="12" t="str">
        <f t="shared" si="46"/>
        <v/>
      </c>
      <c r="H426" s="12" t="str">
        <f t="shared" si="47"/>
        <v/>
      </c>
      <c r="I426" s="12" t="str">
        <f t="shared" si="48"/>
        <v/>
      </c>
    </row>
    <row r="427" spans="2:9" x14ac:dyDescent="0.25">
      <c r="B427" s="10" t="str">
        <f t="shared" si="42"/>
        <v/>
      </c>
      <c r="C427" s="12" t="str">
        <f t="shared" si="43"/>
        <v/>
      </c>
      <c r="D427" s="12" t="str">
        <f t="shared" si="44"/>
        <v/>
      </c>
      <c r="E427" s="12" t="str">
        <f t="shared" si="45"/>
        <v/>
      </c>
      <c r="F427" s="12"/>
      <c r="G427" s="12" t="str">
        <f t="shared" si="46"/>
        <v/>
      </c>
      <c r="H427" s="12" t="str">
        <f t="shared" si="47"/>
        <v/>
      </c>
      <c r="I427" s="12" t="str">
        <f t="shared" si="48"/>
        <v/>
      </c>
    </row>
    <row r="428" spans="2:9" x14ac:dyDescent="0.25">
      <c r="B428" s="10" t="str">
        <f t="shared" si="42"/>
        <v/>
      </c>
      <c r="C428" s="12" t="str">
        <f t="shared" si="43"/>
        <v/>
      </c>
      <c r="D428" s="12" t="str">
        <f t="shared" si="44"/>
        <v/>
      </c>
      <c r="E428" s="12" t="str">
        <f t="shared" si="45"/>
        <v/>
      </c>
      <c r="F428" s="12"/>
      <c r="G428" s="12" t="str">
        <f t="shared" si="46"/>
        <v/>
      </c>
      <c r="H428" s="12" t="str">
        <f t="shared" si="47"/>
        <v/>
      </c>
      <c r="I428" s="12" t="str">
        <f t="shared" si="48"/>
        <v/>
      </c>
    </row>
    <row r="429" spans="2:9" x14ac:dyDescent="0.25">
      <c r="B429" s="10" t="str">
        <f t="shared" si="42"/>
        <v/>
      </c>
      <c r="C429" s="12" t="str">
        <f t="shared" si="43"/>
        <v/>
      </c>
      <c r="D429" s="12" t="str">
        <f t="shared" si="44"/>
        <v/>
      </c>
      <c r="E429" s="12" t="str">
        <f t="shared" si="45"/>
        <v/>
      </c>
      <c r="F429" s="12"/>
      <c r="G429" s="12" t="str">
        <f t="shared" si="46"/>
        <v/>
      </c>
      <c r="H429" s="12" t="str">
        <f t="shared" si="47"/>
        <v/>
      </c>
      <c r="I429" s="12" t="str">
        <f t="shared" si="48"/>
        <v/>
      </c>
    </row>
    <row r="430" spans="2:9" x14ac:dyDescent="0.25">
      <c r="B430" s="10" t="str">
        <f t="shared" si="42"/>
        <v/>
      </c>
      <c r="C430" s="12" t="str">
        <f t="shared" si="43"/>
        <v/>
      </c>
      <c r="D430" s="12" t="str">
        <f t="shared" si="44"/>
        <v/>
      </c>
      <c r="E430" s="12" t="str">
        <f t="shared" si="45"/>
        <v/>
      </c>
      <c r="F430" s="12"/>
      <c r="G430" s="12" t="str">
        <f t="shared" si="46"/>
        <v/>
      </c>
      <c r="H430" s="12" t="str">
        <f t="shared" si="47"/>
        <v/>
      </c>
      <c r="I430" s="12" t="str">
        <f t="shared" si="48"/>
        <v/>
      </c>
    </row>
    <row r="431" spans="2:9" x14ac:dyDescent="0.25">
      <c r="B431" s="10" t="str">
        <f t="shared" si="42"/>
        <v/>
      </c>
      <c r="C431" s="12" t="str">
        <f t="shared" si="43"/>
        <v/>
      </c>
      <c r="D431" s="12" t="str">
        <f t="shared" si="44"/>
        <v/>
      </c>
      <c r="E431" s="12" t="str">
        <f t="shared" si="45"/>
        <v/>
      </c>
      <c r="F431" s="12"/>
      <c r="G431" s="12" t="str">
        <f t="shared" si="46"/>
        <v/>
      </c>
      <c r="H431" s="12" t="str">
        <f t="shared" si="47"/>
        <v/>
      </c>
      <c r="I431" s="12" t="str">
        <f t="shared" si="48"/>
        <v/>
      </c>
    </row>
    <row r="432" spans="2:9" x14ac:dyDescent="0.25">
      <c r="B432" s="10" t="str">
        <f t="shared" si="42"/>
        <v/>
      </c>
      <c r="C432" s="12" t="str">
        <f t="shared" si="43"/>
        <v/>
      </c>
      <c r="D432" s="12" t="str">
        <f t="shared" si="44"/>
        <v/>
      </c>
      <c r="E432" s="12" t="str">
        <f t="shared" si="45"/>
        <v/>
      </c>
      <c r="F432" s="12"/>
      <c r="G432" s="12" t="str">
        <f t="shared" si="46"/>
        <v/>
      </c>
      <c r="H432" s="12" t="str">
        <f t="shared" si="47"/>
        <v/>
      </c>
      <c r="I432" s="12" t="str">
        <f t="shared" si="48"/>
        <v/>
      </c>
    </row>
    <row r="433" spans="2:9" x14ac:dyDescent="0.25">
      <c r="B433" s="10" t="str">
        <f t="shared" si="42"/>
        <v/>
      </c>
      <c r="C433" s="12" t="str">
        <f t="shared" si="43"/>
        <v/>
      </c>
      <c r="D433" s="12" t="str">
        <f t="shared" si="44"/>
        <v/>
      </c>
      <c r="E433" s="12" t="str">
        <f t="shared" si="45"/>
        <v/>
      </c>
      <c r="F433" s="12"/>
      <c r="G433" s="12" t="str">
        <f t="shared" si="46"/>
        <v/>
      </c>
      <c r="H433" s="12" t="str">
        <f t="shared" si="47"/>
        <v/>
      </c>
      <c r="I433" s="12" t="str">
        <f t="shared" si="48"/>
        <v/>
      </c>
    </row>
    <row r="434" spans="2:9" x14ac:dyDescent="0.25">
      <c r="B434" s="10" t="str">
        <f t="shared" si="42"/>
        <v/>
      </c>
      <c r="C434" s="12" t="str">
        <f t="shared" si="43"/>
        <v/>
      </c>
      <c r="D434" s="12" t="str">
        <f t="shared" si="44"/>
        <v/>
      </c>
      <c r="E434" s="12" t="str">
        <f t="shared" si="45"/>
        <v/>
      </c>
      <c r="F434" s="12"/>
      <c r="G434" s="12" t="str">
        <f t="shared" si="46"/>
        <v/>
      </c>
      <c r="H434" s="12" t="str">
        <f t="shared" si="47"/>
        <v/>
      </c>
      <c r="I434" s="12" t="str">
        <f t="shared" si="48"/>
        <v/>
      </c>
    </row>
    <row r="435" spans="2:9" x14ac:dyDescent="0.25">
      <c r="B435" s="10" t="str">
        <f t="shared" si="42"/>
        <v/>
      </c>
      <c r="C435" s="12" t="str">
        <f t="shared" si="43"/>
        <v/>
      </c>
      <c r="D435" s="12" t="str">
        <f t="shared" si="44"/>
        <v/>
      </c>
      <c r="E435" s="12" t="str">
        <f t="shared" si="45"/>
        <v/>
      </c>
      <c r="F435" s="12"/>
      <c r="G435" s="12" t="str">
        <f t="shared" si="46"/>
        <v/>
      </c>
      <c r="H435" s="12" t="str">
        <f t="shared" si="47"/>
        <v/>
      </c>
      <c r="I435" s="12" t="str">
        <f t="shared" si="48"/>
        <v/>
      </c>
    </row>
    <row r="436" spans="2:9" x14ac:dyDescent="0.25">
      <c r="B436" s="10" t="str">
        <f t="shared" si="42"/>
        <v/>
      </c>
      <c r="C436" s="12" t="str">
        <f t="shared" si="43"/>
        <v/>
      </c>
      <c r="D436" s="12" t="str">
        <f t="shared" si="44"/>
        <v/>
      </c>
      <c r="E436" s="12" t="str">
        <f t="shared" si="45"/>
        <v/>
      </c>
      <c r="F436" s="12"/>
      <c r="G436" s="12" t="str">
        <f t="shared" si="46"/>
        <v/>
      </c>
      <c r="H436" s="12" t="str">
        <f t="shared" si="47"/>
        <v/>
      </c>
      <c r="I436" s="12" t="str">
        <f t="shared" si="48"/>
        <v/>
      </c>
    </row>
    <row r="437" spans="2:9" x14ac:dyDescent="0.25">
      <c r="B437" s="10" t="str">
        <f t="shared" si="42"/>
        <v/>
      </c>
      <c r="C437" s="12" t="str">
        <f t="shared" si="43"/>
        <v/>
      </c>
      <c r="D437" s="12" t="str">
        <f t="shared" si="44"/>
        <v/>
      </c>
      <c r="E437" s="12" t="str">
        <f t="shared" si="45"/>
        <v/>
      </c>
      <c r="F437" s="12"/>
      <c r="G437" s="12" t="str">
        <f t="shared" si="46"/>
        <v/>
      </c>
      <c r="H437" s="12" t="str">
        <f t="shared" si="47"/>
        <v/>
      </c>
      <c r="I437" s="12" t="str">
        <f t="shared" si="48"/>
        <v/>
      </c>
    </row>
    <row r="438" spans="2:9" x14ac:dyDescent="0.25">
      <c r="B438" s="10" t="str">
        <f t="shared" si="42"/>
        <v/>
      </c>
      <c r="C438" s="12" t="str">
        <f t="shared" si="43"/>
        <v/>
      </c>
      <c r="D438" s="12" t="str">
        <f t="shared" si="44"/>
        <v/>
      </c>
      <c r="E438" s="12" t="str">
        <f t="shared" si="45"/>
        <v/>
      </c>
      <c r="F438" s="12"/>
      <c r="G438" s="12" t="str">
        <f t="shared" si="46"/>
        <v/>
      </c>
      <c r="H438" s="12" t="str">
        <f t="shared" si="47"/>
        <v/>
      </c>
      <c r="I438" s="12" t="str">
        <f t="shared" si="48"/>
        <v/>
      </c>
    </row>
    <row r="439" spans="2:9" x14ac:dyDescent="0.25">
      <c r="B439" s="10" t="str">
        <f t="shared" si="42"/>
        <v/>
      </c>
      <c r="C439" s="12" t="str">
        <f t="shared" si="43"/>
        <v/>
      </c>
      <c r="D439" s="12" t="str">
        <f t="shared" si="44"/>
        <v/>
      </c>
      <c r="E439" s="12" t="str">
        <f t="shared" si="45"/>
        <v/>
      </c>
      <c r="F439" s="12"/>
      <c r="G439" s="12" t="str">
        <f t="shared" si="46"/>
        <v/>
      </c>
      <c r="H439" s="12" t="str">
        <f t="shared" si="47"/>
        <v/>
      </c>
      <c r="I439" s="12" t="str">
        <f t="shared" si="48"/>
        <v/>
      </c>
    </row>
    <row r="440" spans="2:9" x14ac:dyDescent="0.25">
      <c r="B440" s="10" t="str">
        <f t="shared" si="42"/>
        <v/>
      </c>
      <c r="C440" s="12" t="str">
        <f t="shared" si="43"/>
        <v/>
      </c>
      <c r="D440" s="12" t="str">
        <f t="shared" si="44"/>
        <v/>
      </c>
      <c r="E440" s="12" t="str">
        <f t="shared" si="45"/>
        <v/>
      </c>
      <c r="F440" s="12"/>
      <c r="G440" s="12" t="str">
        <f t="shared" si="46"/>
        <v/>
      </c>
      <c r="H440" s="12" t="str">
        <f t="shared" si="47"/>
        <v/>
      </c>
      <c r="I440" s="12" t="str">
        <f t="shared" si="48"/>
        <v/>
      </c>
    </row>
    <row r="441" spans="2:9" x14ac:dyDescent="0.25">
      <c r="B441" s="10" t="str">
        <f t="shared" si="42"/>
        <v/>
      </c>
      <c r="C441" s="12" t="str">
        <f t="shared" si="43"/>
        <v/>
      </c>
      <c r="D441" s="12" t="str">
        <f t="shared" si="44"/>
        <v/>
      </c>
      <c r="E441" s="12" t="str">
        <f t="shared" si="45"/>
        <v/>
      </c>
      <c r="F441" s="12"/>
      <c r="G441" s="12" t="str">
        <f t="shared" si="46"/>
        <v/>
      </c>
      <c r="H441" s="12" t="str">
        <f t="shared" si="47"/>
        <v/>
      </c>
      <c r="I441" s="12" t="str">
        <f t="shared" si="48"/>
        <v/>
      </c>
    </row>
    <row r="442" spans="2:9" x14ac:dyDescent="0.25">
      <c r="B442" s="10" t="str">
        <f t="shared" si="42"/>
        <v/>
      </c>
      <c r="C442" s="12" t="str">
        <f t="shared" si="43"/>
        <v/>
      </c>
      <c r="D442" s="12" t="str">
        <f t="shared" si="44"/>
        <v/>
      </c>
      <c r="E442" s="12" t="str">
        <f t="shared" si="45"/>
        <v/>
      </c>
      <c r="F442" s="12"/>
      <c r="G442" s="12" t="str">
        <f t="shared" si="46"/>
        <v/>
      </c>
      <c r="H442" s="12" t="str">
        <f t="shared" si="47"/>
        <v/>
      </c>
      <c r="I442" s="12" t="str">
        <f t="shared" si="48"/>
        <v/>
      </c>
    </row>
    <row r="443" spans="2:9" x14ac:dyDescent="0.25">
      <c r="B443" s="10" t="str">
        <f t="shared" si="42"/>
        <v/>
      </c>
      <c r="C443" s="12" t="str">
        <f t="shared" si="43"/>
        <v/>
      </c>
      <c r="D443" s="12" t="str">
        <f t="shared" si="44"/>
        <v/>
      </c>
      <c r="E443" s="12" t="str">
        <f t="shared" si="45"/>
        <v/>
      </c>
      <c r="F443" s="12"/>
      <c r="G443" s="12" t="str">
        <f t="shared" si="46"/>
        <v/>
      </c>
      <c r="H443" s="12" t="str">
        <f t="shared" si="47"/>
        <v/>
      </c>
      <c r="I443" s="12" t="str">
        <f t="shared" si="48"/>
        <v/>
      </c>
    </row>
    <row r="444" spans="2:9" x14ac:dyDescent="0.25">
      <c r="B444" s="10" t="str">
        <f t="shared" si="42"/>
        <v/>
      </c>
      <c r="C444" s="12" t="str">
        <f t="shared" si="43"/>
        <v/>
      </c>
      <c r="D444" s="12" t="str">
        <f t="shared" si="44"/>
        <v/>
      </c>
      <c r="E444" s="12" t="str">
        <f t="shared" si="45"/>
        <v/>
      </c>
      <c r="F444" s="12"/>
      <c r="G444" s="12" t="str">
        <f t="shared" si="46"/>
        <v/>
      </c>
      <c r="H444" s="12" t="str">
        <f t="shared" si="47"/>
        <v/>
      </c>
      <c r="I444" s="12" t="str">
        <f t="shared" si="48"/>
        <v/>
      </c>
    </row>
    <row r="445" spans="2:9" x14ac:dyDescent="0.25">
      <c r="B445" s="10" t="str">
        <f t="shared" si="42"/>
        <v/>
      </c>
      <c r="C445" s="12" t="str">
        <f t="shared" si="43"/>
        <v/>
      </c>
      <c r="D445" s="12" t="str">
        <f t="shared" si="44"/>
        <v/>
      </c>
      <c r="E445" s="12" t="str">
        <f t="shared" si="45"/>
        <v/>
      </c>
      <c r="F445" s="12"/>
      <c r="G445" s="12" t="str">
        <f t="shared" si="46"/>
        <v/>
      </c>
      <c r="H445" s="12" t="str">
        <f t="shared" si="47"/>
        <v/>
      </c>
      <c r="I445" s="12" t="str">
        <f t="shared" si="48"/>
        <v/>
      </c>
    </row>
    <row r="446" spans="2:9" x14ac:dyDescent="0.25">
      <c r="B446" s="10" t="str">
        <f t="shared" si="42"/>
        <v/>
      </c>
      <c r="C446" s="12" t="str">
        <f t="shared" si="43"/>
        <v/>
      </c>
      <c r="D446" s="12" t="str">
        <f t="shared" si="44"/>
        <v/>
      </c>
      <c r="E446" s="12" t="str">
        <f t="shared" si="45"/>
        <v/>
      </c>
      <c r="F446" s="12"/>
      <c r="G446" s="12" t="str">
        <f t="shared" si="46"/>
        <v/>
      </c>
      <c r="H446" s="12" t="str">
        <f t="shared" si="47"/>
        <v/>
      </c>
      <c r="I446" s="12" t="str">
        <f t="shared" si="48"/>
        <v/>
      </c>
    </row>
    <row r="447" spans="2:9" x14ac:dyDescent="0.25">
      <c r="B447" s="10" t="str">
        <f t="shared" si="42"/>
        <v/>
      </c>
      <c r="C447" s="12" t="str">
        <f t="shared" si="43"/>
        <v/>
      </c>
      <c r="D447" s="12" t="str">
        <f t="shared" si="44"/>
        <v/>
      </c>
      <c r="E447" s="12" t="str">
        <f t="shared" si="45"/>
        <v/>
      </c>
      <c r="F447" s="12"/>
      <c r="G447" s="12" t="str">
        <f t="shared" si="46"/>
        <v/>
      </c>
      <c r="H447" s="12" t="str">
        <f t="shared" si="47"/>
        <v/>
      </c>
      <c r="I447" s="12" t="str">
        <f t="shared" si="48"/>
        <v/>
      </c>
    </row>
    <row r="448" spans="2:9" x14ac:dyDescent="0.25">
      <c r="B448" s="10" t="str">
        <f t="shared" si="42"/>
        <v/>
      </c>
      <c r="C448" s="12" t="str">
        <f t="shared" si="43"/>
        <v/>
      </c>
      <c r="D448" s="12" t="str">
        <f t="shared" si="44"/>
        <v/>
      </c>
      <c r="E448" s="12" t="str">
        <f t="shared" si="45"/>
        <v/>
      </c>
      <c r="F448" s="12"/>
      <c r="G448" s="12" t="str">
        <f t="shared" si="46"/>
        <v/>
      </c>
      <c r="H448" s="12" t="str">
        <f t="shared" si="47"/>
        <v/>
      </c>
      <c r="I448" s="12" t="str">
        <f t="shared" si="48"/>
        <v/>
      </c>
    </row>
    <row r="449" spans="2:9" x14ac:dyDescent="0.25">
      <c r="B449" s="10" t="str">
        <f t="shared" si="42"/>
        <v/>
      </c>
      <c r="C449" s="12" t="str">
        <f t="shared" si="43"/>
        <v/>
      </c>
      <c r="D449" s="12" t="str">
        <f t="shared" si="44"/>
        <v/>
      </c>
      <c r="E449" s="12" t="str">
        <f t="shared" si="45"/>
        <v/>
      </c>
      <c r="F449" s="12"/>
      <c r="G449" s="12" t="str">
        <f t="shared" si="46"/>
        <v/>
      </c>
      <c r="H449" s="12" t="str">
        <f t="shared" si="47"/>
        <v/>
      </c>
      <c r="I449" s="12" t="str">
        <f t="shared" si="48"/>
        <v/>
      </c>
    </row>
    <row r="450" spans="2:9" x14ac:dyDescent="0.25">
      <c r="B450" s="10" t="str">
        <f t="shared" si="42"/>
        <v/>
      </c>
      <c r="C450" s="12" t="str">
        <f t="shared" si="43"/>
        <v/>
      </c>
      <c r="D450" s="12" t="str">
        <f t="shared" si="44"/>
        <v/>
      </c>
      <c r="E450" s="12" t="str">
        <f t="shared" si="45"/>
        <v/>
      </c>
      <c r="F450" s="12"/>
      <c r="G450" s="12" t="str">
        <f t="shared" si="46"/>
        <v/>
      </c>
      <c r="H450" s="12" t="str">
        <f t="shared" si="47"/>
        <v/>
      </c>
      <c r="I450" s="12" t="str">
        <f t="shared" si="48"/>
        <v/>
      </c>
    </row>
    <row r="451" spans="2:9" x14ac:dyDescent="0.25">
      <c r="B451" s="10" t="str">
        <f t="shared" si="42"/>
        <v/>
      </c>
      <c r="C451" s="12" t="str">
        <f t="shared" si="43"/>
        <v/>
      </c>
      <c r="D451" s="12" t="str">
        <f t="shared" si="44"/>
        <v/>
      </c>
      <c r="E451" s="12" t="str">
        <f t="shared" si="45"/>
        <v/>
      </c>
      <c r="F451" s="12"/>
      <c r="G451" s="12" t="str">
        <f t="shared" si="46"/>
        <v/>
      </c>
      <c r="H451" s="12" t="str">
        <f t="shared" si="47"/>
        <v/>
      </c>
      <c r="I451" s="12" t="str">
        <f t="shared" si="48"/>
        <v/>
      </c>
    </row>
    <row r="452" spans="2:9" x14ac:dyDescent="0.25">
      <c r="B452" s="10" t="str">
        <f t="shared" si="42"/>
        <v/>
      </c>
      <c r="C452" s="12" t="str">
        <f t="shared" si="43"/>
        <v/>
      </c>
      <c r="D452" s="12" t="str">
        <f t="shared" si="44"/>
        <v/>
      </c>
      <c r="E452" s="12" t="str">
        <f t="shared" si="45"/>
        <v/>
      </c>
      <c r="F452" s="12"/>
      <c r="G452" s="12" t="str">
        <f t="shared" si="46"/>
        <v/>
      </c>
      <c r="H452" s="12" t="str">
        <f t="shared" si="47"/>
        <v/>
      </c>
      <c r="I452" s="12" t="str">
        <f t="shared" si="48"/>
        <v/>
      </c>
    </row>
    <row r="453" spans="2:9" x14ac:dyDescent="0.25">
      <c r="B453" s="10" t="str">
        <f t="shared" si="42"/>
        <v/>
      </c>
      <c r="C453" s="12" t="str">
        <f t="shared" si="43"/>
        <v/>
      </c>
      <c r="D453" s="12" t="str">
        <f t="shared" si="44"/>
        <v/>
      </c>
      <c r="E453" s="12" t="str">
        <f t="shared" si="45"/>
        <v/>
      </c>
      <c r="F453" s="12"/>
      <c r="G453" s="12" t="str">
        <f t="shared" si="46"/>
        <v/>
      </c>
      <c r="H453" s="12" t="str">
        <f t="shared" si="47"/>
        <v/>
      </c>
      <c r="I453" s="12" t="str">
        <f t="shared" si="48"/>
        <v/>
      </c>
    </row>
    <row r="454" spans="2:9" x14ac:dyDescent="0.25">
      <c r="B454" s="10" t="str">
        <f t="shared" si="42"/>
        <v/>
      </c>
      <c r="C454" s="12" t="str">
        <f t="shared" si="43"/>
        <v/>
      </c>
      <c r="D454" s="12" t="str">
        <f t="shared" si="44"/>
        <v/>
      </c>
      <c r="E454" s="12" t="str">
        <f t="shared" si="45"/>
        <v/>
      </c>
      <c r="F454" s="12"/>
      <c r="G454" s="12" t="str">
        <f t="shared" si="46"/>
        <v/>
      </c>
      <c r="H454" s="12" t="str">
        <f t="shared" si="47"/>
        <v/>
      </c>
      <c r="I454" s="12" t="str">
        <f t="shared" si="48"/>
        <v/>
      </c>
    </row>
    <row r="455" spans="2:9" x14ac:dyDescent="0.25">
      <c r="B455" s="10" t="str">
        <f t="shared" si="42"/>
        <v/>
      </c>
      <c r="C455" s="12" t="str">
        <f t="shared" si="43"/>
        <v/>
      </c>
      <c r="D455" s="12" t="str">
        <f t="shared" si="44"/>
        <v/>
      </c>
      <c r="E455" s="12" t="str">
        <f t="shared" si="45"/>
        <v/>
      </c>
      <c r="F455" s="12"/>
      <c r="G455" s="12" t="str">
        <f t="shared" si="46"/>
        <v/>
      </c>
      <c r="H455" s="12" t="str">
        <f t="shared" si="47"/>
        <v/>
      </c>
      <c r="I455" s="12" t="str">
        <f t="shared" si="48"/>
        <v/>
      </c>
    </row>
    <row r="456" spans="2:9" x14ac:dyDescent="0.25">
      <c r="B456" s="10" t="str">
        <f t="shared" si="42"/>
        <v/>
      </c>
      <c r="C456" s="12" t="str">
        <f t="shared" si="43"/>
        <v/>
      </c>
      <c r="D456" s="12" t="str">
        <f t="shared" si="44"/>
        <v/>
      </c>
      <c r="E456" s="12" t="str">
        <f t="shared" si="45"/>
        <v/>
      </c>
      <c r="F456" s="12"/>
      <c r="G456" s="12" t="str">
        <f t="shared" si="46"/>
        <v/>
      </c>
      <c r="H456" s="12" t="str">
        <f t="shared" si="47"/>
        <v/>
      </c>
      <c r="I456" s="12" t="str">
        <f t="shared" si="48"/>
        <v/>
      </c>
    </row>
    <row r="457" spans="2:9" x14ac:dyDescent="0.25">
      <c r="B457" s="10" t="str">
        <f t="shared" si="42"/>
        <v/>
      </c>
      <c r="C457" s="12" t="str">
        <f t="shared" si="43"/>
        <v/>
      </c>
      <c r="D457" s="12" t="str">
        <f t="shared" si="44"/>
        <v/>
      </c>
      <c r="E457" s="12" t="str">
        <f t="shared" si="45"/>
        <v/>
      </c>
      <c r="F457" s="12"/>
      <c r="G457" s="12" t="str">
        <f t="shared" si="46"/>
        <v/>
      </c>
      <c r="H457" s="12" t="str">
        <f t="shared" si="47"/>
        <v/>
      </c>
      <c r="I457" s="12" t="str">
        <f t="shared" si="48"/>
        <v/>
      </c>
    </row>
    <row r="458" spans="2:9" x14ac:dyDescent="0.25">
      <c r="B458" s="10" t="str">
        <f t="shared" si="42"/>
        <v/>
      </c>
      <c r="C458" s="12" t="str">
        <f t="shared" si="43"/>
        <v/>
      </c>
      <c r="D458" s="12" t="str">
        <f t="shared" si="44"/>
        <v/>
      </c>
      <c r="E458" s="12" t="str">
        <f t="shared" si="45"/>
        <v/>
      </c>
      <c r="F458" s="12"/>
      <c r="G458" s="12" t="str">
        <f t="shared" si="46"/>
        <v/>
      </c>
      <c r="H458" s="12" t="str">
        <f t="shared" si="47"/>
        <v/>
      </c>
      <c r="I458" s="12" t="str">
        <f t="shared" si="48"/>
        <v/>
      </c>
    </row>
    <row r="459" spans="2:9" x14ac:dyDescent="0.25">
      <c r="B459" s="10" t="str">
        <f t="shared" si="42"/>
        <v/>
      </c>
      <c r="C459" s="12" t="str">
        <f t="shared" si="43"/>
        <v/>
      </c>
      <c r="D459" s="12" t="str">
        <f t="shared" si="44"/>
        <v/>
      </c>
      <c r="E459" s="12" t="str">
        <f t="shared" si="45"/>
        <v/>
      </c>
      <c r="F459" s="12"/>
      <c r="G459" s="12" t="str">
        <f t="shared" si="46"/>
        <v/>
      </c>
      <c r="H459" s="12" t="str">
        <f t="shared" si="47"/>
        <v/>
      </c>
      <c r="I459" s="12" t="str">
        <f t="shared" si="48"/>
        <v/>
      </c>
    </row>
    <row r="460" spans="2:9" x14ac:dyDescent="0.25">
      <c r="B460" s="10" t="str">
        <f t="shared" si="42"/>
        <v/>
      </c>
      <c r="C460" s="12" t="str">
        <f t="shared" si="43"/>
        <v/>
      </c>
      <c r="D460" s="12" t="str">
        <f t="shared" si="44"/>
        <v/>
      </c>
      <c r="E460" s="12" t="str">
        <f t="shared" si="45"/>
        <v/>
      </c>
      <c r="F460" s="12"/>
      <c r="G460" s="12" t="str">
        <f t="shared" si="46"/>
        <v/>
      </c>
      <c r="H460" s="12" t="str">
        <f t="shared" si="47"/>
        <v/>
      </c>
      <c r="I460" s="12" t="str">
        <f t="shared" si="48"/>
        <v/>
      </c>
    </row>
    <row r="461" spans="2:9" x14ac:dyDescent="0.25">
      <c r="B461" s="10" t="str">
        <f t="shared" si="42"/>
        <v/>
      </c>
      <c r="C461" s="12" t="str">
        <f t="shared" si="43"/>
        <v/>
      </c>
      <c r="D461" s="12" t="str">
        <f t="shared" si="44"/>
        <v/>
      </c>
      <c r="E461" s="12" t="str">
        <f t="shared" si="45"/>
        <v/>
      </c>
      <c r="F461" s="12"/>
      <c r="G461" s="12" t="str">
        <f t="shared" si="46"/>
        <v/>
      </c>
      <c r="H461" s="12" t="str">
        <f t="shared" si="47"/>
        <v/>
      </c>
      <c r="I461" s="12" t="str">
        <f t="shared" si="48"/>
        <v/>
      </c>
    </row>
    <row r="462" spans="2:9" x14ac:dyDescent="0.25">
      <c r="B462" s="10" t="str">
        <f t="shared" si="42"/>
        <v/>
      </c>
      <c r="C462" s="12" t="str">
        <f t="shared" si="43"/>
        <v/>
      </c>
      <c r="D462" s="12" t="str">
        <f t="shared" si="44"/>
        <v/>
      </c>
      <c r="E462" s="12" t="str">
        <f t="shared" si="45"/>
        <v/>
      </c>
      <c r="F462" s="12"/>
      <c r="G462" s="12" t="str">
        <f t="shared" si="46"/>
        <v/>
      </c>
      <c r="H462" s="12" t="str">
        <f t="shared" si="47"/>
        <v/>
      </c>
      <c r="I462" s="12" t="str">
        <f t="shared" si="48"/>
        <v/>
      </c>
    </row>
    <row r="463" spans="2:9" x14ac:dyDescent="0.25">
      <c r="B463" s="10" t="str">
        <f t="shared" si="42"/>
        <v/>
      </c>
      <c r="C463" s="12" t="str">
        <f t="shared" si="43"/>
        <v/>
      </c>
      <c r="D463" s="12" t="str">
        <f t="shared" si="44"/>
        <v/>
      </c>
      <c r="E463" s="12" t="str">
        <f t="shared" si="45"/>
        <v/>
      </c>
      <c r="F463" s="12"/>
      <c r="G463" s="12" t="str">
        <f t="shared" si="46"/>
        <v/>
      </c>
      <c r="H463" s="12" t="str">
        <f t="shared" si="47"/>
        <v/>
      </c>
      <c r="I463" s="12" t="str">
        <f t="shared" si="48"/>
        <v/>
      </c>
    </row>
    <row r="464" spans="2:9" x14ac:dyDescent="0.25">
      <c r="B464" s="10" t="str">
        <f t="shared" si="42"/>
        <v/>
      </c>
      <c r="C464" s="12" t="str">
        <f t="shared" si="43"/>
        <v/>
      </c>
      <c r="D464" s="12" t="str">
        <f t="shared" si="44"/>
        <v/>
      </c>
      <c r="E464" s="12" t="str">
        <f t="shared" si="45"/>
        <v/>
      </c>
      <c r="F464" s="12"/>
      <c r="G464" s="12" t="str">
        <f t="shared" si="46"/>
        <v/>
      </c>
      <c r="H464" s="12" t="str">
        <f t="shared" si="47"/>
        <v/>
      </c>
      <c r="I464" s="12" t="str">
        <f t="shared" si="48"/>
        <v/>
      </c>
    </row>
    <row r="465" spans="2:9" x14ac:dyDescent="0.25">
      <c r="B465" s="10" t="str">
        <f t="shared" si="42"/>
        <v/>
      </c>
      <c r="C465" s="12" t="str">
        <f t="shared" si="43"/>
        <v/>
      </c>
      <c r="D465" s="12" t="str">
        <f t="shared" si="44"/>
        <v/>
      </c>
      <c r="E465" s="12" t="str">
        <f t="shared" si="45"/>
        <v/>
      </c>
      <c r="F465" s="12"/>
      <c r="G465" s="12" t="str">
        <f t="shared" si="46"/>
        <v/>
      </c>
      <c r="H465" s="12" t="str">
        <f t="shared" si="47"/>
        <v/>
      </c>
      <c r="I465" s="12" t="str">
        <f t="shared" si="48"/>
        <v/>
      </c>
    </row>
    <row r="466" spans="2:9" x14ac:dyDescent="0.25">
      <c r="B466" s="10" t="str">
        <f t="shared" si="42"/>
        <v/>
      </c>
      <c r="C466" s="12" t="str">
        <f t="shared" si="43"/>
        <v/>
      </c>
      <c r="D466" s="12" t="str">
        <f t="shared" si="44"/>
        <v/>
      </c>
      <c r="E466" s="12" t="str">
        <f t="shared" si="45"/>
        <v/>
      </c>
      <c r="F466" s="12"/>
      <c r="G466" s="12" t="str">
        <f t="shared" si="46"/>
        <v/>
      </c>
      <c r="H466" s="12" t="str">
        <f t="shared" si="47"/>
        <v/>
      </c>
      <c r="I466" s="12" t="str">
        <f t="shared" si="48"/>
        <v/>
      </c>
    </row>
    <row r="467" spans="2:9" x14ac:dyDescent="0.25">
      <c r="B467" s="10" t="str">
        <f t="shared" si="42"/>
        <v/>
      </c>
      <c r="C467" s="12" t="str">
        <f t="shared" si="43"/>
        <v/>
      </c>
      <c r="D467" s="12" t="str">
        <f t="shared" si="44"/>
        <v/>
      </c>
      <c r="E467" s="12" t="str">
        <f t="shared" si="45"/>
        <v/>
      </c>
      <c r="F467" s="12"/>
      <c r="G467" s="12" t="str">
        <f t="shared" si="46"/>
        <v/>
      </c>
      <c r="H467" s="12" t="str">
        <f t="shared" si="47"/>
        <v/>
      </c>
      <c r="I467" s="12" t="str">
        <f t="shared" si="48"/>
        <v/>
      </c>
    </row>
    <row r="468" spans="2:9" x14ac:dyDescent="0.25">
      <c r="B468" s="10" t="str">
        <f t="shared" si="42"/>
        <v/>
      </c>
      <c r="C468" s="12" t="str">
        <f t="shared" si="43"/>
        <v/>
      </c>
      <c r="D468" s="12" t="str">
        <f t="shared" si="44"/>
        <v/>
      </c>
      <c r="E468" s="12" t="str">
        <f t="shared" si="45"/>
        <v/>
      </c>
      <c r="F468" s="12"/>
      <c r="G468" s="12" t="str">
        <f t="shared" si="46"/>
        <v/>
      </c>
      <c r="H468" s="12" t="str">
        <f t="shared" si="47"/>
        <v/>
      </c>
      <c r="I468" s="12" t="str">
        <f t="shared" si="48"/>
        <v/>
      </c>
    </row>
    <row r="469" spans="2:9" x14ac:dyDescent="0.25">
      <c r="B469" s="10" t="str">
        <f t="shared" si="42"/>
        <v/>
      </c>
      <c r="C469" s="12" t="str">
        <f t="shared" si="43"/>
        <v/>
      </c>
      <c r="D469" s="12" t="str">
        <f t="shared" si="44"/>
        <v/>
      </c>
      <c r="E469" s="12" t="str">
        <f t="shared" si="45"/>
        <v/>
      </c>
      <c r="F469" s="12"/>
      <c r="G469" s="12" t="str">
        <f t="shared" si="46"/>
        <v/>
      </c>
      <c r="H469" s="12" t="str">
        <f t="shared" si="47"/>
        <v/>
      </c>
      <c r="I469" s="12" t="str">
        <f t="shared" si="48"/>
        <v/>
      </c>
    </row>
    <row r="470" spans="2:9" x14ac:dyDescent="0.25">
      <c r="B470" s="10" t="str">
        <f t="shared" si="42"/>
        <v/>
      </c>
      <c r="C470" s="12" t="str">
        <f t="shared" si="43"/>
        <v/>
      </c>
      <c r="D470" s="12" t="str">
        <f t="shared" si="44"/>
        <v/>
      </c>
      <c r="E470" s="12" t="str">
        <f t="shared" si="45"/>
        <v/>
      </c>
      <c r="F470" s="12"/>
      <c r="G470" s="12" t="str">
        <f t="shared" si="46"/>
        <v/>
      </c>
      <c r="H470" s="12" t="str">
        <f t="shared" si="47"/>
        <v/>
      </c>
      <c r="I470" s="12" t="str">
        <f t="shared" si="48"/>
        <v/>
      </c>
    </row>
    <row r="471" spans="2:9" x14ac:dyDescent="0.25">
      <c r="B471" s="10" t="str">
        <f t="shared" si="42"/>
        <v/>
      </c>
      <c r="C471" s="12" t="str">
        <f t="shared" si="43"/>
        <v/>
      </c>
      <c r="D471" s="12" t="str">
        <f t="shared" si="44"/>
        <v/>
      </c>
      <c r="E471" s="12" t="str">
        <f t="shared" si="45"/>
        <v/>
      </c>
      <c r="F471" s="12"/>
      <c r="G471" s="12" t="str">
        <f t="shared" si="46"/>
        <v/>
      </c>
      <c r="H471" s="12" t="str">
        <f t="shared" si="47"/>
        <v/>
      </c>
      <c r="I471" s="12" t="str">
        <f t="shared" si="48"/>
        <v/>
      </c>
    </row>
    <row r="472" spans="2:9" x14ac:dyDescent="0.25">
      <c r="B472" s="10" t="str">
        <f t="shared" si="42"/>
        <v/>
      </c>
      <c r="C472" s="12" t="str">
        <f t="shared" si="43"/>
        <v/>
      </c>
      <c r="D472" s="12" t="str">
        <f t="shared" si="44"/>
        <v/>
      </c>
      <c r="E472" s="12" t="str">
        <f t="shared" si="45"/>
        <v/>
      </c>
      <c r="F472" s="12"/>
      <c r="G472" s="12" t="str">
        <f t="shared" si="46"/>
        <v/>
      </c>
      <c r="H472" s="12" t="str">
        <f t="shared" si="47"/>
        <v/>
      </c>
      <c r="I472" s="12" t="str">
        <f t="shared" si="48"/>
        <v/>
      </c>
    </row>
    <row r="473" spans="2:9" x14ac:dyDescent="0.25">
      <c r="B473" s="10" t="str">
        <f t="shared" si="42"/>
        <v/>
      </c>
      <c r="C473" s="12" t="str">
        <f t="shared" si="43"/>
        <v/>
      </c>
      <c r="D473" s="12" t="str">
        <f t="shared" si="44"/>
        <v/>
      </c>
      <c r="E473" s="12" t="str">
        <f t="shared" si="45"/>
        <v/>
      </c>
      <c r="F473" s="12"/>
      <c r="G473" s="12" t="str">
        <f t="shared" si="46"/>
        <v/>
      </c>
      <c r="H473" s="12" t="str">
        <f t="shared" si="47"/>
        <v/>
      </c>
      <c r="I473" s="12" t="str">
        <f t="shared" si="48"/>
        <v/>
      </c>
    </row>
    <row r="474" spans="2:9" x14ac:dyDescent="0.25">
      <c r="B474" s="10" t="str">
        <f t="shared" si="42"/>
        <v/>
      </c>
      <c r="C474" s="12" t="str">
        <f t="shared" si="43"/>
        <v/>
      </c>
      <c r="D474" s="12" t="str">
        <f t="shared" si="44"/>
        <v/>
      </c>
      <c r="E474" s="12" t="str">
        <f t="shared" si="45"/>
        <v/>
      </c>
      <c r="F474" s="12"/>
      <c r="G474" s="12" t="str">
        <f t="shared" si="46"/>
        <v/>
      </c>
      <c r="H474" s="12" t="str">
        <f t="shared" si="47"/>
        <v/>
      </c>
      <c r="I474" s="12" t="str">
        <f t="shared" si="48"/>
        <v/>
      </c>
    </row>
    <row r="475" spans="2:9" x14ac:dyDescent="0.25">
      <c r="B475" s="10" t="str">
        <f t="shared" si="42"/>
        <v/>
      </c>
      <c r="C475" s="12" t="str">
        <f t="shared" si="43"/>
        <v/>
      </c>
      <c r="D475" s="12" t="str">
        <f t="shared" si="44"/>
        <v/>
      </c>
      <c r="E475" s="12" t="str">
        <f t="shared" si="45"/>
        <v/>
      </c>
      <c r="F475" s="12"/>
      <c r="G475" s="12" t="str">
        <f t="shared" si="46"/>
        <v/>
      </c>
      <c r="H475" s="12" t="str">
        <f t="shared" si="47"/>
        <v/>
      </c>
      <c r="I475" s="12" t="str">
        <f t="shared" si="48"/>
        <v/>
      </c>
    </row>
    <row r="476" spans="2:9" x14ac:dyDescent="0.25">
      <c r="B476" s="10" t="str">
        <f t="shared" si="42"/>
        <v/>
      </c>
      <c r="C476" s="12" t="str">
        <f t="shared" si="43"/>
        <v/>
      </c>
      <c r="D476" s="12" t="str">
        <f t="shared" si="44"/>
        <v/>
      </c>
      <c r="E476" s="12" t="str">
        <f t="shared" si="45"/>
        <v/>
      </c>
      <c r="F476" s="12"/>
      <c r="G476" s="12" t="str">
        <f t="shared" si="46"/>
        <v/>
      </c>
      <c r="H476" s="12" t="str">
        <f t="shared" si="47"/>
        <v/>
      </c>
      <c r="I476" s="12" t="str">
        <f t="shared" si="48"/>
        <v/>
      </c>
    </row>
    <row r="477" spans="2:9" x14ac:dyDescent="0.25">
      <c r="B477" s="10" t="str">
        <f t="shared" si="42"/>
        <v/>
      </c>
      <c r="C477" s="12" t="str">
        <f t="shared" si="43"/>
        <v/>
      </c>
      <c r="D477" s="12" t="str">
        <f t="shared" si="44"/>
        <v/>
      </c>
      <c r="E477" s="12" t="str">
        <f t="shared" si="45"/>
        <v/>
      </c>
      <c r="F477" s="12"/>
      <c r="G477" s="12" t="str">
        <f t="shared" si="46"/>
        <v/>
      </c>
      <c r="H477" s="12" t="str">
        <f t="shared" si="47"/>
        <v/>
      </c>
      <c r="I477" s="12" t="str">
        <f t="shared" si="48"/>
        <v/>
      </c>
    </row>
    <row r="478" spans="2:9" x14ac:dyDescent="0.25">
      <c r="B478" s="10" t="str">
        <f t="shared" si="42"/>
        <v/>
      </c>
      <c r="C478" s="12" t="str">
        <f t="shared" si="43"/>
        <v/>
      </c>
      <c r="D478" s="12" t="str">
        <f t="shared" si="44"/>
        <v/>
      </c>
      <c r="E478" s="12" t="str">
        <f t="shared" si="45"/>
        <v/>
      </c>
      <c r="F478" s="12"/>
      <c r="G478" s="12" t="str">
        <f t="shared" si="46"/>
        <v/>
      </c>
      <c r="H478" s="12" t="str">
        <f t="shared" si="47"/>
        <v/>
      </c>
      <c r="I478" s="12" t="str">
        <f t="shared" si="48"/>
        <v/>
      </c>
    </row>
    <row r="479" spans="2:9" x14ac:dyDescent="0.25">
      <c r="B479" s="10" t="str">
        <f t="shared" si="42"/>
        <v/>
      </c>
      <c r="C479" s="12" t="str">
        <f t="shared" si="43"/>
        <v/>
      </c>
      <c r="D479" s="12" t="str">
        <f t="shared" si="44"/>
        <v/>
      </c>
      <c r="E479" s="12" t="str">
        <f t="shared" si="45"/>
        <v/>
      </c>
      <c r="F479" s="12"/>
      <c r="G479" s="12" t="str">
        <f t="shared" si="46"/>
        <v/>
      </c>
      <c r="H479" s="12" t="str">
        <f t="shared" si="47"/>
        <v/>
      </c>
      <c r="I479" s="12" t="str">
        <f t="shared" si="48"/>
        <v/>
      </c>
    </row>
    <row r="480" spans="2:9" x14ac:dyDescent="0.25">
      <c r="B480" s="10" t="str">
        <f t="shared" ref="B480:B543" si="49">IF(OR(G479&lt;0.01,G479="",G479=0,),"",B479+1)</f>
        <v/>
      </c>
      <c r="C480" s="12" t="str">
        <f t="shared" ref="C480:C543" si="50">IF(B480="","",IF($H$6&gt;((G479*$H$5)+G479),((G479*$H$5)+G479),$H$6))</f>
        <v/>
      </c>
      <c r="D480" s="12" t="str">
        <f t="shared" ref="D480:D543" si="51">IF(B480="","",(C480-E480))</f>
        <v/>
      </c>
      <c r="E480" s="12" t="str">
        <f t="shared" ref="E480:E543" si="52">IF(B480="","",(G479*$H$5))</f>
        <v/>
      </c>
      <c r="F480" s="12"/>
      <c r="G480" s="12" t="str">
        <f t="shared" ref="G480:G543" si="53">IF(OR(B480="",0),"",(G479-D480-F480))</f>
        <v/>
      </c>
      <c r="H480" s="12" t="str">
        <f t="shared" ref="H480:H543" si="54">IF(B480="","",(H479+D480+F480))</f>
        <v/>
      </c>
      <c r="I480" s="12" t="str">
        <f t="shared" ref="I480:I543" si="55">IF(B480="","",(I479+E480))</f>
        <v/>
      </c>
    </row>
    <row r="481" spans="2:9" x14ac:dyDescent="0.25">
      <c r="B481" s="10" t="str">
        <f t="shared" si="49"/>
        <v/>
      </c>
      <c r="C481" s="12" t="str">
        <f t="shared" si="50"/>
        <v/>
      </c>
      <c r="D481" s="12" t="str">
        <f t="shared" si="51"/>
        <v/>
      </c>
      <c r="E481" s="12" t="str">
        <f t="shared" si="52"/>
        <v/>
      </c>
      <c r="F481" s="12"/>
      <c r="G481" s="12" t="str">
        <f t="shared" si="53"/>
        <v/>
      </c>
      <c r="H481" s="12" t="str">
        <f t="shared" si="54"/>
        <v/>
      </c>
      <c r="I481" s="12" t="str">
        <f t="shared" si="55"/>
        <v/>
      </c>
    </row>
    <row r="482" spans="2:9" x14ac:dyDescent="0.25">
      <c r="B482" s="10" t="str">
        <f t="shared" si="49"/>
        <v/>
      </c>
      <c r="C482" s="12" t="str">
        <f t="shared" si="50"/>
        <v/>
      </c>
      <c r="D482" s="12" t="str">
        <f t="shared" si="51"/>
        <v/>
      </c>
      <c r="E482" s="12" t="str">
        <f t="shared" si="52"/>
        <v/>
      </c>
      <c r="F482" s="12"/>
      <c r="G482" s="12" t="str">
        <f t="shared" si="53"/>
        <v/>
      </c>
      <c r="H482" s="12" t="str">
        <f t="shared" si="54"/>
        <v/>
      </c>
      <c r="I482" s="12" t="str">
        <f t="shared" si="55"/>
        <v/>
      </c>
    </row>
    <row r="483" spans="2:9" x14ac:dyDescent="0.25">
      <c r="B483" s="10" t="str">
        <f t="shared" si="49"/>
        <v/>
      </c>
      <c r="C483" s="12" t="str">
        <f t="shared" si="50"/>
        <v/>
      </c>
      <c r="D483" s="12" t="str">
        <f t="shared" si="51"/>
        <v/>
      </c>
      <c r="E483" s="12" t="str">
        <f t="shared" si="52"/>
        <v/>
      </c>
      <c r="F483" s="12"/>
      <c r="G483" s="12" t="str">
        <f t="shared" si="53"/>
        <v/>
      </c>
      <c r="H483" s="12" t="str">
        <f t="shared" si="54"/>
        <v/>
      </c>
      <c r="I483" s="12" t="str">
        <f t="shared" si="55"/>
        <v/>
      </c>
    </row>
    <row r="484" spans="2:9" x14ac:dyDescent="0.25">
      <c r="B484" s="10" t="str">
        <f t="shared" si="49"/>
        <v/>
      </c>
      <c r="C484" s="12" t="str">
        <f t="shared" si="50"/>
        <v/>
      </c>
      <c r="D484" s="12" t="str">
        <f t="shared" si="51"/>
        <v/>
      </c>
      <c r="E484" s="12" t="str">
        <f t="shared" si="52"/>
        <v/>
      </c>
      <c r="F484" s="12"/>
      <c r="G484" s="12" t="str">
        <f t="shared" si="53"/>
        <v/>
      </c>
      <c r="H484" s="12" t="str">
        <f t="shared" si="54"/>
        <v/>
      </c>
      <c r="I484" s="12" t="str">
        <f t="shared" si="55"/>
        <v/>
      </c>
    </row>
    <row r="485" spans="2:9" x14ac:dyDescent="0.25">
      <c r="B485" s="10" t="str">
        <f t="shared" si="49"/>
        <v/>
      </c>
      <c r="C485" s="12" t="str">
        <f t="shared" si="50"/>
        <v/>
      </c>
      <c r="D485" s="12" t="str">
        <f t="shared" si="51"/>
        <v/>
      </c>
      <c r="E485" s="12" t="str">
        <f t="shared" si="52"/>
        <v/>
      </c>
      <c r="F485" s="12"/>
      <c r="G485" s="12" t="str">
        <f t="shared" si="53"/>
        <v/>
      </c>
      <c r="H485" s="12" t="str">
        <f t="shared" si="54"/>
        <v/>
      </c>
      <c r="I485" s="12" t="str">
        <f t="shared" si="55"/>
        <v/>
      </c>
    </row>
    <row r="486" spans="2:9" x14ac:dyDescent="0.25">
      <c r="B486" s="10" t="str">
        <f t="shared" si="49"/>
        <v/>
      </c>
      <c r="C486" s="12" t="str">
        <f t="shared" si="50"/>
        <v/>
      </c>
      <c r="D486" s="12" t="str">
        <f t="shared" si="51"/>
        <v/>
      </c>
      <c r="E486" s="12" t="str">
        <f t="shared" si="52"/>
        <v/>
      </c>
      <c r="F486" s="12"/>
      <c r="G486" s="12" t="str">
        <f t="shared" si="53"/>
        <v/>
      </c>
      <c r="H486" s="12" t="str">
        <f t="shared" si="54"/>
        <v/>
      </c>
      <c r="I486" s="12" t="str">
        <f t="shared" si="55"/>
        <v/>
      </c>
    </row>
    <row r="487" spans="2:9" x14ac:dyDescent="0.25">
      <c r="B487" s="10" t="str">
        <f t="shared" si="49"/>
        <v/>
      </c>
      <c r="C487" s="12" t="str">
        <f t="shared" si="50"/>
        <v/>
      </c>
      <c r="D487" s="12" t="str">
        <f t="shared" si="51"/>
        <v/>
      </c>
      <c r="E487" s="12" t="str">
        <f t="shared" si="52"/>
        <v/>
      </c>
      <c r="F487" s="12"/>
      <c r="G487" s="12" t="str">
        <f t="shared" si="53"/>
        <v/>
      </c>
      <c r="H487" s="12" t="str">
        <f t="shared" si="54"/>
        <v/>
      </c>
      <c r="I487" s="12" t="str">
        <f t="shared" si="55"/>
        <v/>
      </c>
    </row>
    <row r="488" spans="2:9" x14ac:dyDescent="0.25">
      <c r="B488" s="10" t="str">
        <f t="shared" si="49"/>
        <v/>
      </c>
      <c r="C488" s="12" t="str">
        <f t="shared" si="50"/>
        <v/>
      </c>
      <c r="D488" s="12" t="str">
        <f t="shared" si="51"/>
        <v/>
      </c>
      <c r="E488" s="12" t="str">
        <f t="shared" si="52"/>
        <v/>
      </c>
      <c r="F488" s="12"/>
      <c r="G488" s="12" t="str">
        <f t="shared" si="53"/>
        <v/>
      </c>
      <c r="H488" s="12" t="str">
        <f t="shared" si="54"/>
        <v/>
      </c>
      <c r="I488" s="12" t="str">
        <f t="shared" si="55"/>
        <v/>
      </c>
    </row>
    <row r="489" spans="2:9" x14ac:dyDescent="0.25">
      <c r="B489" s="10" t="str">
        <f t="shared" si="49"/>
        <v/>
      </c>
      <c r="C489" s="12" t="str">
        <f t="shared" si="50"/>
        <v/>
      </c>
      <c r="D489" s="12" t="str">
        <f t="shared" si="51"/>
        <v/>
      </c>
      <c r="E489" s="12" t="str">
        <f t="shared" si="52"/>
        <v/>
      </c>
      <c r="F489" s="12"/>
      <c r="G489" s="12" t="str">
        <f t="shared" si="53"/>
        <v/>
      </c>
      <c r="H489" s="12" t="str">
        <f t="shared" si="54"/>
        <v/>
      </c>
      <c r="I489" s="12" t="str">
        <f t="shared" si="55"/>
        <v/>
      </c>
    </row>
    <row r="490" spans="2:9" x14ac:dyDescent="0.25">
      <c r="B490" s="10" t="str">
        <f t="shared" si="49"/>
        <v/>
      </c>
      <c r="C490" s="12" t="str">
        <f t="shared" si="50"/>
        <v/>
      </c>
      <c r="D490" s="12" t="str">
        <f t="shared" si="51"/>
        <v/>
      </c>
      <c r="E490" s="12" t="str">
        <f t="shared" si="52"/>
        <v/>
      </c>
      <c r="F490" s="12"/>
      <c r="G490" s="12" t="str">
        <f t="shared" si="53"/>
        <v/>
      </c>
      <c r="H490" s="12" t="str">
        <f t="shared" si="54"/>
        <v/>
      </c>
      <c r="I490" s="12" t="str">
        <f t="shared" si="55"/>
        <v/>
      </c>
    </row>
    <row r="491" spans="2:9" x14ac:dyDescent="0.25">
      <c r="B491" s="10" t="str">
        <f t="shared" si="49"/>
        <v/>
      </c>
      <c r="C491" s="12" t="str">
        <f t="shared" si="50"/>
        <v/>
      </c>
      <c r="D491" s="12" t="str">
        <f t="shared" si="51"/>
        <v/>
      </c>
      <c r="E491" s="12" t="str">
        <f t="shared" si="52"/>
        <v/>
      </c>
      <c r="F491" s="12"/>
      <c r="G491" s="12" t="str">
        <f t="shared" si="53"/>
        <v/>
      </c>
      <c r="H491" s="12" t="str">
        <f t="shared" si="54"/>
        <v/>
      </c>
      <c r="I491" s="12" t="str">
        <f t="shared" si="55"/>
        <v/>
      </c>
    </row>
    <row r="492" spans="2:9" x14ac:dyDescent="0.25">
      <c r="B492" s="10" t="str">
        <f t="shared" si="49"/>
        <v/>
      </c>
      <c r="C492" s="12" t="str">
        <f t="shared" si="50"/>
        <v/>
      </c>
      <c r="D492" s="12" t="str">
        <f t="shared" si="51"/>
        <v/>
      </c>
      <c r="E492" s="12" t="str">
        <f t="shared" si="52"/>
        <v/>
      </c>
      <c r="F492" s="12"/>
      <c r="G492" s="12" t="str">
        <f t="shared" si="53"/>
        <v/>
      </c>
      <c r="H492" s="12" t="str">
        <f t="shared" si="54"/>
        <v/>
      </c>
      <c r="I492" s="12" t="str">
        <f t="shared" si="55"/>
        <v/>
      </c>
    </row>
    <row r="493" spans="2:9" x14ac:dyDescent="0.25">
      <c r="B493" s="10" t="str">
        <f t="shared" si="49"/>
        <v/>
      </c>
      <c r="C493" s="12" t="str">
        <f t="shared" si="50"/>
        <v/>
      </c>
      <c r="D493" s="12" t="str">
        <f t="shared" si="51"/>
        <v/>
      </c>
      <c r="E493" s="12" t="str">
        <f t="shared" si="52"/>
        <v/>
      </c>
      <c r="F493" s="12"/>
      <c r="G493" s="12" t="str">
        <f t="shared" si="53"/>
        <v/>
      </c>
      <c r="H493" s="12" t="str">
        <f t="shared" si="54"/>
        <v/>
      </c>
      <c r="I493" s="12" t="str">
        <f t="shared" si="55"/>
        <v/>
      </c>
    </row>
    <row r="494" spans="2:9" x14ac:dyDescent="0.25">
      <c r="B494" s="10" t="str">
        <f t="shared" si="49"/>
        <v/>
      </c>
      <c r="C494" s="12" t="str">
        <f t="shared" si="50"/>
        <v/>
      </c>
      <c r="D494" s="12" t="str">
        <f t="shared" si="51"/>
        <v/>
      </c>
      <c r="E494" s="12" t="str">
        <f t="shared" si="52"/>
        <v/>
      </c>
      <c r="F494" s="12"/>
      <c r="G494" s="12" t="str">
        <f t="shared" si="53"/>
        <v/>
      </c>
      <c r="H494" s="12" t="str">
        <f t="shared" si="54"/>
        <v/>
      </c>
      <c r="I494" s="12" t="str">
        <f t="shared" si="55"/>
        <v/>
      </c>
    </row>
    <row r="495" spans="2:9" x14ac:dyDescent="0.25">
      <c r="B495" s="10" t="str">
        <f t="shared" si="49"/>
        <v/>
      </c>
      <c r="C495" s="12" t="str">
        <f t="shared" si="50"/>
        <v/>
      </c>
      <c r="D495" s="12" t="str">
        <f t="shared" si="51"/>
        <v/>
      </c>
      <c r="E495" s="12" t="str">
        <f t="shared" si="52"/>
        <v/>
      </c>
      <c r="F495" s="12"/>
      <c r="G495" s="12" t="str">
        <f t="shared" si="53"/>
        <v/>
      </c>
      <c r="H495" s="12" t="str">
        <f t="shared" si="54"/>
        <v/>
      </c>
      <c r="I495" s="12" t="str">
        <f t="shared" si="55"/>
        <v/>
      </c>
    </row>
    <row r="496" spans="2:9" x14ac:dyDescent="0.25">
      <c r="B496" s="10" t="str">
        <f t="shared" si="49"/>
        <v/>
      </c>
      <c r="C496" s="12" t="str">
        <f t="shared" si="50"/>
        <v/>
      </c>
      <c r="D496" s="12" t="str">
        <f t="shared" si="51"/>
        <v/>
      </c>
      <c r="E496" s="12" t="str">
        <f t="shared" si="52"/>
        <v/>
      </c>
      <c r="F496" s="12"/>
      <c r="G496" s="12" t="str">
        <f t="shared" si="53"/>
        <v/>
      </c>
      <c r="H496" s="12" t="str">
        <f t="shared" si="54"/>
        <v/>
      </c>
      <c r="I496" s="12" t="str">
        <f t="shared" si="55"/>
        <v/>
      </c>
    </row>
    <row r="497" spans="2:9" x14ac:dyDescent="0.25">
      <c r="B497" s="10" t="str">
        <f t="shared" si="49"/>
        <v/>
      </c>
      <c r="C497" s="12" t="str">
        <f t="shared" si="50"/>
        <v/>
      </c>
      <c r="D497" s="12" t="str">
        <f t="shared" si="51"/>
        <v/>
      </c>
      <c r="E497" s="12" t="str">
        <f t="shared" si="52"/>
        <v/>
      </c>
      <c r="F497" s="12"/>
      <c r="G497" s="12" t="str">
        <f t="shared" si="53"/>
        <v/>
      </c>
      <c r="H497" s="12" t="str">
        <f t="shared" si="54"/>
        <v/>
      </c>
      <c r="I497" s="12" t="str">
        <f t="shared" si="55"/>
        <v/>
      </c>
    </row>
    <row r="498" spans="2:9" x14ac:dyDescent="0.25">
      <c r="B498" s="10" t="str">
        <f t="shared" si="49"/>
        <v/>
      </c>
      <c r="C498" s="12" t="str">
        <f t="shared" si="50"/>
        <v/>
      </c>
      <c r="D498" s="12" t="str">
        <f t="shared" si="51"/>
        <v/>
      </c>
      <c r="E498" s="12" t="str">
        <f t="shared" si="52"/>
        <v/>
      </c>
      <c r="F498" s="12"/>
      <c r="G498" s="12" t="str">
        <f t="shared" si="53"/>
        <v/>
      </c>
      <c r="H498" s="12" t="str">
        <f t="shared" si="54"/>
        <v/>
      </c>
      <c r="I498" s="12" t="str">
        <f t="shared" si="55"/>
        <v/>
      </c>
    </row>
    <row r="499" spans="2:9" x14ac:dyDescent="0.25">
      <c r="B499" s="10" t="str">
        <f t="shared" si="49"/>
        <v/>
      </c>
      <c r="C499" s="12" t="str">
        <f t="shared" si="50"/>
        <v/>
      </c>
      <c r="D499" s="12" t="str">
        <f t="shared" si="51"/>
        <v/>
      </c>
      <c r="E499" s="12" t="str">
        <f t="shared" si="52"/>
        <v/>
      </c>
      <c r="F499" s="12"/>
      <c r="G499" s="12" t="str">
        <f t="shared" si="53"/>
        <v/>
      </c>
      <c r="H499" s="12" t="str">
        <f t="shared" si="54"/>
        <v/>
      </c>
      <c r="I499" s="12" t="str">
        <f t="shared" si="55"/>
        <v/>
      </c>
    </row>
    <row r="500" spans="2:9" x14ac:dyDescent="0.25">
      <c r="B500" s="10" t="str">
        <f t="shared" si="49"/>
        <v/>
      </c>
      <c r="C500" s="12" t="str">
        <f t="shared" si="50"/>
        <v/>
      </c>
      <c r="D500" s="12" t="str">
        <f t="shared" si="51"/>
        <v/>
      </c>
      <c r="E500" s="12" t="str">
        <f t="shared" si="52"/>
        <v/>
      </c>
      <c r="F500" s="12"/>
      <c r="G500" s="12" t="str">
        <f t="shared" si="53"/>
        <v/>
      </c>
      <c r="H500" s="12" t="str">
        <f t="shared" si="54"/>
        <v/>
      </c>
      <c r="I500" s="12" t="str">
        <f t="shared" si="55"/>
        <v/>
      </c>
    </row>
    <row r="501" spans="2:9" x14ac:dyDescent="0.25">
      <c r="B501" s="10" t="str">
        <f t="shared" si="49"/>
        <v/>
      </c>
      <c r="C501" s="12" t="str">
        <f t="shared" si="50"/>
        <v/>
      </c>
      <c r="D501" s="12" t="str">
        <f t="shared" si="51"/>
        <v/>
      </c>
      <c r="E501" s="12" t="str">
        <f t="shared" si="52"/>
        <v/>
      </c>
      <c r="F501" s="12"/>
      <c r="G501" s="12" t="str">
        <f t="shared" si="53"/>
        <v/>
      </c>
      <c r="H501" s="12" t="str">
        <f t="shared" si="54"/>
        <v/>
      </c>
      <c r="I501" s="12" t="str">
        <f t="shared" si="55"/>
        <v/>
      </c>
    </row>
    <row r="502" spans="2:9" x14ac:dyDescent="0.25">
      <c r="B502" s="10" t="str">
        <f t="shared" si="49"/>
        <v/>
      </c>
      <c r="C502" s="12" t="str">
        <f t="shared" si="50"/>
        <v/>
      </c>
      <c r="D502" s="12" t="str">
        <f t="shared" si="51"/>
        <v/>
      </c>
      <c r="E502" s="12" t="str">
        <f t="shared" si="52"/>
        <v/>
      </c>
      <c r="F502" s="12"/>
      <c r="G502" s="12" t="str">
        <f t="shared" si="53"/>
        <v/>
      </c>
      <c r="H502" s="12" t="str">
        <f t="shared" si="54"/>
        <v/>
      </c>
      <c r="I502" s="12" t="str">
        <f t="shared" si="55"/>
        <v/>
      </c>
    </row>
    <row r="503" spans="2:9" x14ac:dyDescent="0.25">
      <c r="B503" s="10" t="str">
        <f t="shared" si="49"/>
        <v/>
      </c>
      <c r="C503" s="12" t="str">
        <f t="shared" si="50"/>
        <v/>
      </c>
      <c r="D503" s="12" t="str">
        <f t="shared" si="51"/>
        <v/>
      </c>
      <c r="E503" s="12" t="str">
        <f t="shared" si="52"/>
        <v/>
      </c>
      <c r="F503" s="12"/>
      <c r="G503" s="12" t="str">
        <f t="shared" si="53"/>
        <v/>
      </c>
      <c r="H503" s="12" t="str">
        <f t="shared" si="54"/>
        <v/>
      </c>
      <c r="I503" s="12" t="str">
        <f t="shared" si="55"/>
        <v/>
      </c>
    </row>
    <row r="504" spans="2:9" x14ac:dyDescent="0.25">
      <c r="B504" s="10" t="str">
        <f t="shared" si="49"/>
        <v/>
      </c>
      <c r="C504" s="12" t="str">
        <f t="shared" si="50"/>
        <v/>
      </c>
      <c r="D504" s="12" t="str">
        <f t="shared" si="51"/>
        <v/>
      </c>
      <c r="E504" s="12" t="str">
        <f t="shared" si="52"/>
        <v/>
      </c>
      <c r="F504" s="12"/>
      <c r="G504" s="12" t="str">
        <f t="shared" si="53"/>
        <v/>
      </c>
      <c r="H504" s="12" t="str">
        <f t="shared" si="54"/>
        <v/>
      </c>
      <c r="I504" s="12" t="str">
        <f t="shared" si="55"/>
        <v/>
      </c>
    </row>
    <row r="505" spans="2:9" x14ac:dyDescent="0.25">
      <c r="B505" s="10" t="str">
        <f t="shared" si="49"/>
        <v/>
      </c>
      <c r="C505" s="12" t="str">
        <f t="shared" si="50"/>
        <v/>
      </c>
      <c r="D505" s="12" t="str">
        <f t="shared" si="51"/>
        <v/>
      </c>
      <c r="E505" s="12" t="str">
        <f t="shared" si="52"/>
        <v/>
      </c>
      <c r="F505" s="12"/>
      <c r="G505" s="12" t="str">
        <f t="shared" si="53"/>
        <v/>
      </c>
      <c r="H505" s="12" t="str">
        <f t="shared" si="54"/>
        <v/>
      </c>
      <c r="I505" s="12" t="str">
        <f t="shared" si="55"/>
        <v/>
      </c>
    </row>
    <row r="506" spans="2:9" x14ac:dyDescent="0.25">
      <c r="B506" s="10" t="str">
        <f t="shared" si="49"/>
        <v/>
      </c>
      <c r="C506" s="12" t="str">
        <f t="shared" si="50"/>
        <v/>
      </c>
      <c r="D506" s="12" t="str">
        <f t="shared" si="51"/>
        <v/>
      </c>
      <c r="E506" s="12" t="str">
        <f t="shared" si="52"/>
        <v/>
      </c>
      <c r="F506" s="12"/>
      <c r="G506" s="12" t="str">
        <f t="shared" si="53"/>
        <v/>
      </c>
      <c r="H506" s="12" t="str">
        <f t="shared" si="54"/>
        <v/>
      </c>
      <c r="I506" s="12" t="str">
        <f t="shared" si="55"/>
        <v/>
      </c>
    </row>
    <row r="507" spans="2:9" x14ac:dyDescent="0.25">
      <c r="B507" s="10" t="str">
        <f t="shared" si="49"/>
        <v/>
      </c>
      <c r="C507" s="12" t="str">
        <f t="shared" si="50"/>
        <v/>
      </c>
      <c r="D507" s="12" t="str">
        <f t="shared" si="51"/>
        <v/>
      </c>
      <c r="E507" s="12" t="str">
        <f t="shared" si="52"/>
        <v/>
      </c>
      <c r="F507" s="12"/>
      <c r="G507" s="12" t="str">
        <f t="shared" si="53"/>
        <v/>
      </c>
      <c r="H507" s="12" t="str">
        <f t="shared" si="54"/>
        <v/>
      </c>
      <c r="I507" s="12" t="str">
        <f t="shared" si="55"/>
        <v/>
      </c>
    </row>
    <row r="508" spans="2:9" x14ac:dyDescent="0.25">
      <c r="B508" s="10" t="str">
        <f t="shared" si="49"/>
        <v/>
      </c>
      <c r="C508" s="12" t="str">
        <f t="shared" si="50"/>
        <v/>
      </c>
      <c r="D508" s="12" t="str">
        <f t="shared" si="51"/>
        <v/>
      </c>
      <c r="E508" s="12" t="str">
        <f t="shared" si="52"/>
        <v/>
      </c>
      <c r="F508" s="12"/>
      <c r="G508" s="12" t="str">
        <f t="shared" si="53"/>
        <v/>
      </c>
      <c r="H508" s="12" t="str">
        <f t="shared" si="54"/>
        <v/>
      </c>
      <c r="I508" s="12" t="str">
        <f t="shared" si="55"/>
        <v/>
      </c>
    </row>
    <row r="509" spans="2:9" x14ac:dyDescent="0.25">
      <c r="B509" s="10" t="str">
        <f t="shared" si="49"/>
        <v/>
      </c>
      <c r="C509" s="12" t="str">
        <f t="shared" si="50"/>
        <v/>
      </c>
      <c r="D509" s="12" t="str">
        <f t="shared" si="51"/>
        <v/>
      </c>
      <c r="E509" s="12" t="str">
        <f t="shared" si="52"/>
        <v/>
      </c>
      <c r="F509" s="12"/>
      <c r="G509" s="12" t="str">
        <f t="shared" si="53"/>
        <v/>
      </c>
      <c r="H509" s="12" t="str">
        <f t="shared" si="54"/>
        <v/>
      </c>
      <c r="I509" s="12" t="str">
        <f t="shared" si="55"/>
        <v/>
      </c>
    </row>
    <row r="510" spans="2:9" x14ac:dyDescent="0.25">
      <c r="B510" s="10" t="str">
        <f t="shared" si="49"/>
        <v/>
      </c>
      <c r="C510" s="12" t="str">
        <f t="shared" si="50"/>
        <v/>
      </c>
      <c r="D510" s="12" t="str">
        <f t="shared" si="51"/>
        <v/>
      </c>
      <c r="E510" s="12" t="str">
        <f t="shared" si="52"/>
        <v/>
      </c>
      <c r="F510" s="12"/>
      <c r="G510" s="12" t="str">
        <f t="shared" si="53"/>
        <v/>
      </c>
      <c r="H510" s="12" t="str">
        <f t="shared" si="54"/>
        <v/>
      </c>
      <c r="I510" s="12" t="str">
        <f t="shared" si="55"/>
        <v/>
      </c>
    </row>
    <row r="511" spans="2:9" x14ac:dyDescent="0.25">
      <c r="B511" s="10" t="str">
        <f t="shared" si="49"/>
        <v/>
      </c>
      <c r="C511" s="12" t="str">
        <f t="shared" si="50"/>
        <v/>
      </c>
      <c r="D511" s="12" t="str">
        <f t="shared" si="51"/>
        <v/>
      </c>
      <c r="E511" s="12" t="str">
        <f t="shared" si="52"/>
        <v/>
      </c>
      <c r="F511" s="12"/>
      <c r="G511" s="12" t="str">
        <f t="shared" si="53"/>
        <v/>
      </c>
      <c r="H511" s="12" t="str">
        <f t="shared" si="54"/>
        <v/>
      </c>
      <c r="I511" s="12" t="str">
        <f t="shared" si="55"/>
        <v/>
      </c>
    </row>
    <row r="512" spans="2:9" x14ac:dyDescent="0.25">
      <c r="B512" s="10" t="str">
        <f t="shared" si="49"/>
        <v/>
      </c>
      <c r="C512" s="12" t="str">
        <f t="shared" si="50"/>
        <v/>
      </c>
      <c r="D512" s="12" t="str">
        <f t="shared" si="51"/>
        <v/>
      </c>
      <c r="E512" s="12" t="str">
        <f t="shared" si="52"/>
        <v/>
      </c>
      <c r="F512" s="12"/>
      <c r="G512" s="12" t="str">
        <f t="shared" si="53"/>
        <v/>
      </c>
      <c r="H512" s="12" t="str">
        <f t="shared" si="54"/>
        <v/>
      </c>
      <c r="I512" s="12" t="str">
        <f t="shared" si="55"/>
        <v/>
      </c>
    </row>
    <row r="513" spans="2:9" x14ac:dyDescent="0.25">
      <c r="B513" s="10" t="str">
        <f t="shared" si="49"/>
        <v/>
      </c>
      <c r="C513" s="12" t="str">
        <f t="shared" si="50"/>
        <v/>
      </c>
      <c r="D513" s="12" t="str">
        <f t="shared" si="51"/>
        <v/>
      </c>
      <c r="E513" s="12" t="str">
        <f t="shared" si="52"/>
        <v/>
      </c>
      <c r="F513" s="12"/>
      <c r="G513" s="12" t="str">
        <f t="shared" si="53"/>
        <v/>
      </c>
      <c r="H513" s="12" t="str">
        <f t="shared" si="54"/>
        <v/>
      </c>
      <c r="I513" s="12" t="str">
        <f t="shared" si="55"/>
        <v/>
      </c>
    </row>
    <row r="514" spans="2:9" x14ac:dyDescent="0.25">
      <c r="B514" s="10" t="str">
        <f t="shared" si="49"/>
        <v/>
      </c>
      <c r="C514" s="12" t="str">
        <f t="shared" si="50"/>
        <v/>
      </c>
      <c r="D514" s="12" t="str">
        <f t="shared" si="51"/>
        <v/>
      </c>
      <c r="E514" s="12" t="str">
        <f t="shared" si="52"/>
        <v/>
      </c>
      <c r="F514" s="12"/>
      <c r="G514" s="12" t="str">
        <f t="shared" si="53"/>
        <v/>
      </c>
      <c r="H514" s="12" t="str">
        <f t="shared" si="54"/>
        <v/>
      </c>
      <c r="I514" s="12" t="str">
        <f t="shared" si="55"/>
        <v/>
      </c>
    </row>
    <row r="515" spans="2:9" x14ac:dyDescent="0.25">
      <c r="B515" s="10" t="str">
        <f t="shared" si="49"/>
        <v/>
      </c>
      <c r="C515" s="12" t="str">
        <f t="shared" si="50"/>
        <v/>
      </c>
      <c r="D515" s="12" t="str">
        <f t="shared" si="51"/>
        <v/>
      </c>
      <c r="E515" s="12" t="str">
        <f t="shared" si="52"/>
        <v/>
      </c>
      <c r="F515" s="12"/>
      <c r="G515" s="12" t="str">
        <f t="shared" si="53"/>
        <v/>
      </c>
      <c r="H515" s="12" t="str">
        <f t="shared" si="54"/>
        <v/>
      </c>
      <c r="I515" s="12" t="str">
        <f t="shared" si="55"/>
        <v/>
      </c>
    </row>
    <row r="516" spans="2:9" x14ac:dyDescent="0.25">
      <c r="B516" s="10" t="str">
        <f t="shared" si="49"/>
        <v/>
      </c>
      <c r="C516" s="12" t="str">
        <f t="shared" si="50"/>
        <v/>
      </c>
      <c r="D516" s="12" t="str">
        <f t="shared" si="51"/>
        <v/>
      </c>
      <c r="E516" s="12" t="str">
        <f t="shared" si="52"/>
        <v/>
      </c>
      <c r="F516" s="12"/>
      <c r="G516" s="12" t="str">
        <f t="shared" si="53"/>
        <v/>
      </c>
      <c r="H516" s="12" t="str">
        <f t="shared" si="54"/>
        <v/>
      </c>
      <c r="I516" s="12" t="str">
        <f t="shared" si="55"/>
        <v/>
      </c>
    </row>
    <row r="517" spans="2:9" x14ac:dyDescent="0.25">
      <c r="B517" s="10" t="str">
        <f t="shared" si="49"/>
        <v/>
      </c>
      <c r="C517" s="12" t="str">
        <f t="shared" si="50"/>
        <v/>
      </c>
      <c r="D517" s="12" t="str">
        <f t="shared" si="51"/>
        <v/>
      </c>
      <c r="E517" s="12" t="str">
        <f t="shared" si="52"/>
        <v/>
      </c>
      <c r="F517" s="12"/>
      <c r="G517" s="12" t="str">
        <f t="shared" si="53"/>
        <v/>
      </c>
      <c r="H517" s="12" t="str">
        <f t="shared" si="54"/>
        <v/>
      </c>
      <c r="I517" s="12" t="str">
        <f t="shared" si="55"/>
        <v/>
      </c>
    </row>
    <row r="518" spans="2:9" x14ac:dyDescent="0.25">
      <c r="B518" s="10" t="str">
        <f t="shared" si="49"/>
        <v/>
      </c>
      <c r="C518" s="12" t="str">
        <f t="shared" si="50"/>
        <v/>
      </c>
      <c r="D518" s="12" t="str">
        <f t="shared" si="51"/>
        <v/>
      </c>
      <c r="E518" s="12" t="str">
        <f t="shared" si="52"/>
        <v/>
      </c>
      <c r="F518" s="12"/>
      <c r="G518" s="12" t="str">
        <f t="shared" si="53"/>
        <v/>
      </c>
      <c r="H518" s="12" t="str">
        <f t="shared" si="54"/>
        <v/>
      </c>
      <c r="I518" s="12" t="str">
        <f t="shared" si="55"/>
        <v/>
      </c>
    </row>
    <row r="519" spans="2:9" x14ac:dyDescent="0.25">
      <c r="B519" s="10" t="str">
        <f t="shared" si="49"/>
        <v/>
      </c>
      <c r="C519" s="12" t="str">
        <f t="shared" si="50"/>
        <v/>
      </c>
      <c r="D519" s="12" t="str">
        <f t="shared" si="51"/>
        <v/>
      </c>
      <c r="E519" s="12" t="str">
        <f t="shared" si="52"/>
        <v/>
      </c>
      <c r="F519" s="12"/>
      <c r="G519" s="12" t="str">
        <f t="shared" si="53"/>
        <v/>
      </c>
      <c r="H519" s="12" t="str">
        <f t="shared" si="54"/>
        <v/>
      </c>
      <c r="I519" s="12" t="str">
        <f t="shared" si="55"/>
        <v/>
      </c>
    </row>
    <row r="520" spans="2:9" x14ac:dyDescent="0.25">
      <c r="B520" s="10" t="str">
        <f t="shared" si="49"/>
        <v/>
      </c>
      <c r="C520" s="12" t="str">
        <f t="shared" si="50"/>
        <v/>
      </c>
      <c r="D520" s="12" t="str">
        <f t="shared" si="51"/>
        <v/>
      </c>
      <c r="E520" s="12" t="str">
        <f t="shared" si="52"/>
        <v/>
      </c>
      <c r="F520" s="12"/>
      <c r="G520" s="12" t="str">
        <f t="shared" si="53"/>
        <v/>
      </c>
      <c r="H520" s="12" t="str">
        <f t="shared" si="54"/>
        <v/>
      </c>
      <c r="I520" s="12" t="str">
        <f t="shared" si="55"/>
        <v/>
      </c>
    </row>
    <row r="521" spans="2:9" x14ac:dyDescent="0.25">
      <c r="B521" s="10" t="str">
        <f t="shared" si="49"/>
        <v/>
      </c>
      <c r="C521" s="12" t="str">
        <f t="shared" si="50"/>
        <v/>
      </c>
      <c r="D521" s="12" t="str">
        <f t="shared" si="51"/>
        <v/>
      </c>
      <c r="E521" s="12" t="str">
        <f t="shared" si="52"/>
        <v/>
      </c>
      <c r="F521" s="12"/>
      <c r="G521" s="12" t="str">
        <f t="shared" si="53"/>
        <v/>
      </c>
      <c r="H521" s="12" t="str">
        <f t="shared" si="54"/>
        <v/>
      </c>
      <c r="I521" s="12" t="str">
        <f t="shared" si="55"/>
        <v/>
      </c>
    </row>
    <row r="522" spans="2:9" x14ac:dyDescent="0.25">
      <c r="B522" s="10" t="str">
        <f t="shared" si="49"/>
        <v/>
      </c>
      <c r="C522" s="12" t="str">
        <f t="shared" si="50"/>
        <v/>
      </c>
      <c r="D522" s="12" t="str">
        <f t="shared" si="51"/>
        <v/>
      </c>
      <c r="E522" s="12" t="str">
        <f t="shared" si="52"/>
        <v/>
      </c>
      <c r="F522" s="12"/>
      <c r="G522" s="12" t="str">
        <f t="shared" si="53"/>
        <v/>
      </c>
      <c r="H522" s="12" t="str">
        <f t="shared" si="54"/>
        <v/>
      </c>
      <c r="I522" s="12" t="str">
        <f t="shared" si="55"/>
        <v/>
      </c>
    </row>
    <row r="523" spans="2:9" x14ac:dyDescent="0.25">
      <c r="B523" s="10" t="str">
        <f t="shared" si="49"/>
        <v/>
      </c>
      <c r="C523" s="12" t="str">
        <f t="shared" si="50"/>
        <v/>
      </c>
      <c r="D523" s="12" t="str">
        <f t="shared" si="51"/>
        <v/>
      </c>
      <c r="E523" s="12" t="str">
        <f t="shared" si="52"/>
        <v/>
      </c>
      <c r="F523" s="12"/>
      <c r="G523" s="12" t="str">
        <f t="shared" si="53"/>
        <v/>
      </c>
      <c r="H523" s="12" t="str">
        <f t="shared" si="54"/>
        <v/>
      </c>
      <c r="I523" s="12" t="str">
        <f t="shared" si="55"/>
        <v/>
      </c>
    </row>
    <row r="524" spans="2:9" x14ac:dyDescent="0.25">
      <c r="B524" s="10" t="str">
        <f t="shared" si="49"/>
        <v/>
      </c>
      <c r="C524" s="12" t="str">
        <f t="shared" si="50"/>
        <v/>
      </c>
      <c r="D524" s="12" t="str">
        <f t="shared" si="51"/>
        <v/>
      </c>
      <c r="E524" s="12" t="str">
        <f t="shared" si="52"/>
        <v/>
      </c>
      <c r="F524" s="12"/>
      <c r="G524" s="12" t="str">
        <f t="shared" si="53"/>
        <v/>
      </c>
      <c r="H524" s="12" t="str">
        <f t="shared" si="54"/>
        <v/>
      </c>
      <c r="I524" s="12" t="str">
        <f t="shared" si="55"/>
        <v/>
      </c>
    </row>
    <row r="525" spans="2:9" x14ac:dyDescent="0.25">
      <c r="B525" s="10" t="str">
        <f t="shared" si="49"/>
        <v/>
      </c>
      <c r="C525" s="12" t="str">
        <f t="shared" si="50"/>
        <v/>
      </c>
      <c r="D525" s="12" t="str">
        <f t="shared" si="51"/>
        <v/>
      </c>
      <c r="E525" s="12" t="str">
        <f t="shared" si="52"/>
        <v/>
      </c>
      <c r="F525" s="12"/>
      <c r="G525" s="12" t="str">
        <f t="shared" si="53"/>
        <v/>
      </c>
      <c r="H525" s="12" t="str">
        <f t="shared" si="54"/>
        <v/>
      </c>
      <c r="I525" s="12" t="str">
        <f t="shared" si="55"/>
        <v/>
      </c>
    </row>
    <row r="526" spans="2:9" x14ac:dyDescent="0.25">
      <c r="B526" s="10" t="str">
        <f t="shared" si="49"/>
        <v/>
      </c>
      <c r="C526" s="12" t="str">
        <f t="shared" si="50"/>
        <v/>
      </c>
      <c r="D526" s="12" t="str">
        <f t="shared" si="51"/>
        <v/>
      </c>
      <c r="E526" s="12" t="str">
        <f t="shared" si="52"/>
        <v/>
      </c>
      <c r="F526" s="12"/>
      <c r="G526" s="12" t="str">
        <f t="shared" si="53"/>
        <v/>
      </c>
      <c r="H526" s="12" t="str">
        <f t="shared" si="54"/>
        <v/>
      </c>
      <c r="I526" s="12" t="str">
        <f t="shared" si="55"/>
        <v/>
      </c>
    </row>
    <row r="527" spans="2:9" x14ac:dyDescent="0.25">
      <c r="B527" s="10" t="str">
        <f t="shared" si="49"/>
        <v/>
      </c>
      <c r="C527" s="12" t="str">
        <f t="shared" si="50"/>
        <v/>
      </c>
      <c r="D527" s="12" t="str">
        <f t="shared" si="51"/>
        <v/>
      </c>
      <c r="E527" s="12" t="str">
        <f t="shared" si="52"/>
        <v/>
      </c>
      <c r="F527" s="12"/>
      <c r="G527" s="12" t="str">
        <f t="shared" si="53"/>
        <v/>
      </c>
      <c r="H527" s="12" t="str">
        <f t="shared" si="54"/>
        <v/>
      </c>
      <c r="I527" s="12" t="str">
        <f t="shared" si="55"/>
        <v/>
      </c>
    </row>
    <row r="528" spans="2:9" x14ac:dyDescent="0.25">
      <c r="B528" s="10" t="str">
        <f t="shared" si="49"/>
        <v/>
      </c>
      <c r="C528" s="12" t="str">
        <f t="shared" si="50"/>
        <v/>
      </c>
      <c r="D528" s="12" t="str">
        <f t="shared" si="51"/>
        <v/>
      </c>
      <c r="E528" s="12" t="str">
        <f t="shared" si="52"/>
        <v/>
      </c>
      <c r="F528" s="12"/>
      <c r="G528" s="12" t="str">
        <f t="shared" si="53"/>
        <v/>
      </c>
      <c r="H528" s="12" t="str">
        <f t="shared" si="54"/>
        <v/>
      </c>
      <c r="I528" s="12" t="str">
        <f t="shared" si="55"/>
        <v/>
      </c>
    </row>
    <row r="529" spans="2:9" x14ac:dyDescent="0.25">
      <c r="B529" s="10" t="str">
        <f t="shared" si="49"/>
        <v/>
      </c>
      <c r="C529" s="12" t="str">
        <f t="shared" si="50"/>
        <v/>
      </c>
      <c r="D529" s="12" t="str">
        <f t="shared" si="51"/>
        <v/>
      </c>
      <c r="E529" s="12" t="str">
        <f t="shared" si="52"/>
        <v/>
      </c>
      <c r="F529" s="12"/>
      <c r="G529" s="12" t="str">
        <f t="shared" si="53"/>
        <v/>
      </c>
      <c r="H529" s="12" t="str">
        <f t="shared" si="54"/>
        <v/>
      </c>
      <c r="I529" s="12" t="str">
        <f t="shared" si="55"/>
        <v/>
      </c>
    </row>
    <row r="530" spans="2:9" x14ac:dyDescent="0.25">
      <c r="B530" s="10" t="str">
        <f t="shared" si="49"/>
        <v/>
      </c>
      <c r="C530" s="12" t="str">
        <f t="shared" si="50"/>
        <v/>
      </c>
      <c r="D530" s="12" t="str">
        <f t="shared" si="51"/>
        <v/>
      </c>
      <c r="E530" s="12" t="str">
        <f t="shared" si="52"/>
        <v/>
      </c>
      <c r="F530" s="12"/>
      <c r="G530" s="12" t="str">
        <f t="shared" si="53"/>
        <v/>
      </c>
      <c r="H530" s="12" t="str">
        <f t="shared" si="54"/>
        <v/>
      </c>
      <c r="I530" s="12" t="str">
        <f t="shared" si="55"/>
        <v/>
      </c>
    </row>
    <row r="531" spans="2:9" x14ac:dyDescent="0.25">
      <c r="B531" s="10" t="str">
        <f t="shared" si="49"/>
        <v/>
      </c>
      <c r="C531" s="12" t="str">
        <f t="shared" si="50"/>
        <v/>
      </c>
      <c r="D531" s="12" t="str">
        <f t="shared" si="51"/>
        <v/>
      </c>
      <c r="E531" s="12" t="str">
        <f t="shared" si="52"/>
        <v/>
      </c>
      <c r="F531" s="12"/>
      <c r="G531" s="12" t="str">
        <f t="shared" si="53"/>
        <v/>
      </c>
      <c r="H531" s="12" t="str">
        <f t="shared" si="54"/>
        <v/>
      </c>
      <c r="I531" s="12" t="str">
        <f t="shared" si="55"/>
        <v/>
      </c>
    </row>
    <row r="532" spans="2:9" x14ac:dyDescent="0.25">
      <c r="B532" s="10" t="str">
        <f t="shared" si="49"/>
        <v/>
      </c>
      <c r="C532" s="12" t="str">
        <f t="shared" si="50"/>
        <v/>
      </c>
      <c r="D532" s="12" t="str">
        <f t="shared" si="51"/>
        <v/>
      </c>
      <c r="E532" s="12" t="str">
        <f t="shared" si="52"/>
        <v/>
      </c>
      <c r="F532" s="12"/>
      <c r="G532" s="12" t="str">
        <f t="shared" si="53"/>
        <v/>
      </c>
      <c r="H532" s="12" t="str">
        <f t="shared" si="54"/>
        <v/>
      </c>
      <c r="I532" s="12" t="str">
        <f t="shared" si="55"/>
        <v/>
      </c>
    </row>
    <row r="533" spans="2:9" x14ac:dyDescent="0.25">
      <c r="B533" s="10" t="str">
        <f t="shared" si="49"/>
        <v/>
      </c>
      <c r="C533" s="12" t="str">
        <f t="shared" si="50"/>
        <v/>
      </c>
      <c r="D533" s="12" t="str">
        <f t="shared" si="51"/>
        <v/>
      </c>
      <c r="E533" s="12" t="str">
        <f t="shared" si="52"/>
        <v/>
      </c>
      <c r="F533" s="12"/>
      <c r="G533" s="12" t="str">
        <f t="shared" si="53"/>
        <v/>
      </c>
      <c r="H533" s="12" t="str">
        <f t="shared" si="54"/>
        <v/>
      </c>
      <c r="I533" s="12" t="str">
        <f t="shared" si="55"/>
        <v/>
      </c>
    </row>
    <row r="534" spans="2:9" x14ac:dyDescent="0.25">
      <c r="B534" s="10" t="str">
        <f t="shared" si="49"/>
        <v/>
      </c>
      <c r="C534" s="12" t="str">
        <f t="shared" si="50"/>
        <v/>
      </c>
      <c r="D534" s="12" t="str">
        <f t="shared" si="51"/>
        <v/>
      </c>
      <c r="E534" s="12" t="str">
        <f t="shared" si="52"/>
        <v/>
      </c>
      <c r="F534" s="12"/>
      <c r="G534" s="12" t="str">
        <f t="shared" si="53"/>
        <v/>
      </c>
      <c r="H534" s="12" t="str">
        <f t="shared" si="54"/>
        <v/>
      </c>
      <c r="I534" s="12" t="str">
        <f t="shared" si="55"/>
        <v/>
      </c>
    </row>
    <row r="535" spans="2:9" x14ac:dyDescent="0.25">
      <c r="B535" s="10" t="str">
        <f t="shared" si="49"/>
        <v/>
      </c>
      <c r="C535" s="12" t="str">
        <f t="shared" si="50"/>
        <v/>
      </c>
      <c r="D535" s="12" t="str">
        <f t="shared" si="51"/>
        <v/>
      </c>
      <c r="E535" s="12" t="str">
        <f t="shared" si="52"/>
        <v/>
      </c>
      <c r="F535" s="12"/>
      <c r="G535" s="12" t="str">
        <f t="shared" si="53"/>
        <v/>
      </c>
      <c r="H535" s="12" t="str">
        <f t="shared" si="54"/>
        <v/>
      </c>
      <c r="I535" s="12" t="str">
        <f t="shared" si="55"/>
        <v/>
      </c>
    </row>
    <row r="536" spans="2:9" x14ac:dyDescent="0.25">
      <c r="B536" s="10" t="str">
        <f t="shared" si="49"/>
        <v/>
      </c>
      <c r="C536" s="12" t="str">
        <f t="shared" si="50"/>
        <v/>
      </c>
      <c r="D536" s="12" t="str">
        <f t="shared" si="51"/>
        <v/>
      </c>
      <c r="E536" s="12" t="str">
        <f t="shared" si="52"/>
        <v/>
      </c>
      <c r="F536" s="12"/>
      <c r="G536" s="12" t="str">
        <f t="shared" si="53"/>
        <v/>
      </c>
      <c r="H536" s="12" t="str">
        <f t="shared" si="54"/>
        <v/>
      </c>
      <c r="I536" s="12" t="str">
        <f t="shared" si="55"/>
        <v/>
      </c>
    </row>
    <row r="537" spans="2:9" x14ac:dyDescent="0.25">
      <c r="B537" s="10" t="str">
        <f t="shared" si="49"/>
        <v/>
      </c>
      <c r="C537" s="12" t="str">
        <f t="shared" si="50"/>
        <v/>
      </c>
      <c r="D537" s="12" t="str">
        <f t="shared" si="51"/>
        <v/>
      </c>
      <c r="E537" s="12" t="str">
        <f t="shared" si="52"/>
        <v/>
      </c>
      <c r="F537" s="12"/>
      <c r="G537" s="12" t="str">
        <f t="shared" si="53"/>
        <v/>
      </c>
      <c r="H537" s="12" t="str">
        <f t="shared" si="54"/>
        <v/>
      </c>
      <c r="I537" s="12" t="str">
        <f t="shared" si="55"/>
        <v/>
      </c>
    </row>
    <row r="538" spans="2:9" x14ac:dyDescent="0.25">
      <c r="B538" s="10" t="str">
        <f t="shared" si="49"/>
        <v/>
      </c>
      <c r="C538" s="12" t="str">
        <f t="shared" si="50"/>
        <v/>
      </c>
      <c r="D538" s="12" t="str">
        <f t="shared" si="51"/>
        <v/>
      </c>
      <c r="E538" s="12" t="str">
        <f t="shared" si="52"/>
        <v/>
      </c>
      <c r="F538" s="12"/>
      <c r="G538" s="12" t="str">
        <f t="shared" si="53"/>
        <v/>
      </c>
      <c r="H538" s="12" t="str">
        <f t="shared" si="54"/>
        <v/>
      </c>
      <c r="I538" s="12" t="str">
        <f t="shared" si="55"/>
        <v/>
      </c>
    </row>
    <row r="539" spans="2:9" x14ac:dyDescent="0.25">
      <c r="B539" s="10" t="str">
        <f t="shared" si="49"/>
        <v/>
      </c>
      <c r="C539" s="12" t="str">
        <f t="shared" si="50"/>
        <v/>
      </c>
      <c r="D539" s="12" t="str">
        <f t="shared" si="51"/>
        <v/>
      </c>
      <c r="E539" s="12" t="str">
        <f t="shared" si="52"/>
        <v/>
      </c>
      <c r="F539" s="12"/>
      <c r="G539" s="12" t="str">
        <f t="shared" si="53"/>
        <v/>
      </c>
      <c r="H539" s="12" t="str">
        <f t="shared" si="54"/>
        <v/>
      </c>
      <c r="I539" s="12" t="str">
        <f t="shared" si="55"/>
        <v/>
      </c>
    </row>
    <row r="540" spans="2:9" x14ac:dyDescent="0.25">
      <c r="B540" s="10" t="str">
        <f t="shared" si="49"/>
        <v/>
      </c>
      <c r="C540" s="12" t="str">
        <f t="shared" si="50"/>
        <v/>
      </c>
      <c r="D540" s="12" t="str">
        <f t="shared" si="51"/>
        <v/>
      </c>
      <c r="E540" s="12" t="str">
        <f t="shared" si="52"/>
        <v/>
      </c>
      <c r="F540" s="12"/>
      <c r="G540" s="12" t="str">
        <f t="shared" si="53"/>
        <v/>
      </c>
      <c r="H540" s="12" t="str">
        <f t="shared" si="54"/>
        <v/>
      </c>
      <c r="I540" s="12" t="str">
        <f t="shared" si="55"/>
        <v/>
      </c>
    </row>
    <row r="541" spans="2:9" x14ac:dyDescent="0.25">
      <c r="B541" s="10" t="str">
        <f t="shared" si="49"/>
        <v/>
      </c>
      <c r="C541" s="12" t="str">
        <f t="shared" si="50"/>
        <v/>
      </c>
      <c r="D541" s="12" t="str">
        <f t="shared" si="51"/>
        <v/>
      </c>
      <c r="E541" s="12" t="str">
        <f t="shared" si="52"/>
        <v/>
      </c>
      <c r="F541" s="12"/>
      <c r="G541" s="12" t="str">
        <f t="shared" si="53"/>
        <v/>
      </c>
      <c r="H541" s="12" t="str">
        <f t="shared" si="54"/>
        <v/>
      </c>
      <c r="I541" s="12" t="str">
        <f t="shared" si="55"/>
        <v/>
      </c>
    </row>
    <row r="542" spans="2:9" x14ac:dyDescent="0.25">
      <c r="B542" s="10" t="str">
        <f t="shared" si="49"/>
        <v/>
      </c>
      <c r="C542" s="12" t="str">
        <f t="shared" si="50"/>
        <v/>
      </c>
      <c r="D542" s="12" t="str">
        <f t="shared" si="51"/>
        <v/>
      </c>
      <c r="E542" s="12" t="str">
        <f t="shared" si="52"/>
        <v/>
      </c>
      <c r="F542" s="12"/>
      <c r="G542" s="12" t="str">
        <f t="shared" si="53"/>
        <v/>
      </c>
      <c r="H542" s="12" t="str">
        <f t="shared" si="54"/>
        <v/>
      </c>
      <c r="I542" s="12" t="str">
        <f t="shared" si="55"/>
        <v/>
      </c>
    </row>
    <row r="543" spans="2:9" x14ac:dyDescent="0.25">
      <c r="B543" s="10" t="str">
        <f t="shared" si="49"/>
        <v/>
      </c>
      <c r="C543" s="12" t="str">
        <f t="shared" si="50"/>
        <v/>
      </c>
      <c r="D543" s="12" t="str">
        <f t="shared" si="51"/>
        <v/>
      </c>
      <c r="E543" s="12" t="str">
        <f t="shared" si="52"/>
        <v/>
      </c>
      <c r="F543" s="12"/>
      <c r="G543" s="12" t="str">
        <f t="shared" si="53"/>
        <v/>
      </c>
      <c r="H543" s="12" t="str">
        <f t="shared" si="54"/>
        <v/>
      </c>
      <c r="I543" s="12" t="str">
        <f t="shared" si="55"/>
        <v/>
      </c>
    </row>
    <row r="544" spans="2:9" x14ac:dyDescent="0.25">
      <c r="B544" s="10" t="str">
        <f t="shared" ref="B544:B607" si="56">IF(OR(G543&lt;0.01,G543="",G543=0,),"",B543+1)</f>
        <v/>
      </c>
      <c r="C544" s="12" t="str">
        <f t="shared" ref="C544:C607" si="57">IF(B544="","",IF($H$6&gt;((G543*$H$5)+G543),((G543*$H$5)+G543),$H$6))</f>
        <v/>
      </c>
      <c r="D544" s="12" t="str">
        <f t="shared" ref="D544:D607" si="58">IF(B544="","",(C544-E544))</f>
        <v/>
      </c>
      <c r="E544" s="12" t="str">
        <f t="shared" ref="E544:E607" si="59">IF(B544="","",(G543*$H$5))</f>
        <v/>
      </c>
      <c r="F544" s="12"/>
      <c r="G544" s="12" t="str">
        <f t="shared" ref="G544:G607" si="60">IF(OR(B544="",0),"",(G543-D544-F544))</f>
        <v/>
      </c>
      <c r="H544" s="12" t="str">
        <f t="shared" ref="H544:H607" si="61">IF(B544="","",(H543+D544+F544))</f>
        <v/>
      </c>
      <c r="I544" s="12" t="str">
        <f t="shared" ref="I544:I607" si="62">IF(B544="","",(I543+E544))</f>
        <v/>
      </c>
    </row>
    <row r="545" spans="2:9" x14ac:dyDescent="0.25">
      <c r="B545" s="10" t="str">
        <f t="shared" si="56"/>
        <v/>
      </c>
      <c r="C545" s="12" t="str">
        <f t="shared" si="57"/>
        <v/>
      </c>
      <c r="D545" s="12" t="str">
        <f t="shared" si="58"/>
        <v/>
      </c>
      <c r="E545" s="12" t="str">
        <f t="shared" si="59"/>
        <v/>
      </c>
      <c r="F545" s="12"/>
      <c r="G545" s="12" t="str">
        <f t="shared" si="60"/>
        <v/>
      </c>
      <c r="H545" s="12" t="str">
        <f t="shared" si="61"/>
        <v/>
      </c>
      <c r="I545" s="12" t="str">
        <f t="shared" si="62"/>
        <v/>
      </c>
    </row>
    <row r="546" spans="2:9" x14ac:dyDescent="0.25">
      <c r="B546" s="10" t="str">
        <f t="shared" si="56"/>
        <v/>
      </c>
      <c r="C546" s="12" t="str">
        <f t="shared" si="57"/>
        <v/>
      </c>
      <c r="D546" s="12" t="str">
        <f t="shared" si="58"/>
        <v/>
      </c>
      <c r="E546" s="12" t="str">
        <f t="shared" si="59"/>
        <v/>
      </c>
      <c r="F546" s="12"/>
      <c r="G546" s="12" t="str">
        <f t="shared" si="60"/>
        <v/>
      </c>
      <c r="H546" s="12" t="str">
        <f t="shared" si="61"/>
        <v/>
      </c>
      <c r="I546" s="12" t="str">
        <f t="shared" si="62"/>
        <v/>
      </c>
    </row>
    <row r="547" spans="2:9" x14ac:dyDescent="0.25">
      <c r="B547" s="10" t="str">
        <f t="shared" si="56"/>
        <v/>
      </c>
      <c r="C547" s="12" t="str">
        <f t="shared" si="57"/>
        <v/>
      </c>
      <c r="D547" s="12" t="str">
        <f t="shared" si="58"/>
        <v/>
      </c>
      <c r="E547" s="12" t="str">
        <f t="shared" si="59"/>
        <v/>
      </c>
      <c r="F547" s="12"/>
      <c r="G547" s="12" t="str">
        <f t="shared" si="60"/>
        <v/>
      </c>
      <c r="H547" s="12" t="str">
        <f t="shared" si="61"/>
        <v/>
      </c>
      <c r="I547" s="12" t="str">
        <f t="shared" si="62"/>
        <v/>
      </c>
    </row>
    <row r="548" spans="2:9" x14ac:dyDescent="0.25">
      <c r="B548" s="10" t="str">
        <f t="shared" si="56"/>
        <v/>
      </c>
      <c r="C548" s="12" t="str">
        <f t="shared" si="57"/>
        <v/>
      </c>
      <c r="D548" s="12" t="str">
        <f t="shared" si="58"/>
        <v/>
      </c>
      <c r="E548" s="12" t="str">
        <f t="shared" si="59"/>
        <v/>
      </c>
      <c r="F548" s="12"/>
      <c r="G548" s="12" t="str">
        <f t="shared" si="60"/>
        <v/>
      </c>
      <c r="H548" s="12" t="str">
        <f t="shared" si="61"/>
        <v/>
      </c>
      <c r="I548" s="12" t="str">
        <f t="shared" si="62"/>
        <v/>
      </c>
    </row>
    <row r="549" spans="2:9" x14ac:dyDescent="0.25">
      <c r="B549" s="10" t="str">
        <f t="shared" si="56"/>
        <v/>
      </c>
      <c r="C549" s="12" t="str">
        <f t="shared" si="57"/>
        <v/>
      </c>
      <c r="D549" s="12" t="str">
        <f t="shared" si="58"/>
        <v/>
      </c>
      <c r="E549" s="12" t="str">
        <f t="shared" si="59"/>
        <v/>
      </c>
      <c r="F549" s="12"/>
      <c r="G549" s="12" t="str">
        <f t="shared" si="60"/>
        <v/>
      </c>
      <c r="H549" s="12" t="str">
        <f t="shared" si="61"/>
        <v/>
      </c>
      <c r="I549" s="12" t="str">
        <f t="shared" si="62"/>
        <v/>
      </c>
    </row>
    <row r="550" spans="2:9" x14ac:dyDescent="0.25">
      <c r="B550" s="10" t="str">
        <f t="shared" si="56"/>
        <v/>
      </c>
      <c r="C550" s="12" t="str">
        <f t="shared" si="57"/>
        <v/>
      </c>
      <c r="D550" s="12" t="str">
        <f t="shared" si="58"/>
        <v/>
      </c>
      <c r="E550" s="12" t="str">
        <f t="shared" si="59"/>
        <v/>
      </c>
      <c r="F550" s="12"/>
      <c r="G550" s="12" t="str">
        <f t="shared" si="60"/>
        <v/>
      </c>
      <c r="H550" s="12" t="str">
        <f t="shared" si="61"/>
        <v/>
      </c>
      <c r="I550" s="12" t="str">
        <f t="shared" si="62"/>
        <v/>
      </c>
    </row>
    <row r="551" spans="2:9" x14ac:dyDescent="0.25">
      <c r="B551" s="10" t="str">
        <f t="shared" si="56"/>
        <v/>
      </c>
      <c r="C551" s="12" t="str">
        <f t="shared" si="57"/>
        <v/>
      </c>
      <c r="D551" s="12" t="str">
        <f t="shared" si="58"/>
        <v/>
      </c>
      <c r="E551" s="12" t="str">
        <f t="shared" si="59"/>
        <v/>
      </c>
      <c r="F551" s="12"/>
      <c r="G551" s="12" t="str">
        <f t="shared" si="60"/>
        <v/>
      </c>
      <c r="H551" s="12" t="str">
        <f t="shared" si="61"/>
        <v/>
      </c>
      <c r="I551" s="12" t="str">
        <f t="shared" si="62"/>
        <v/>
      </c>
    </row>
    <row r="552" spans="2:9" x14ac:dyDescent="0.25">
      <c r="B552" s="10" t="str">
        <f t="shared" si="56"/>
        <v/>
      </c>
      <c r="C552" s="12" t="str">
        <f t="shared" si="57"/>
        <v/>
      </c>
      <c r="D552" s="12" t="str">
        <f t="shared" si="58"/>
        <v/>
      </c>
      <c r="E552" s="12" t="str">
        <f t="shared" si="59"/>
        <v/>
      </c>
      <c r="F552" s="12"/>
      <c r="G552" s="12" t="str">
        <f t="shared" si="60"/>
        <v/>
      </c>
      <c r="H552" s="12" t="str">
        <f t="shared" si="61"/>
        <v/>
      </c>
      <c r="I552" s="12" t="str">
        <f t="shared" si="62"/>
        <v/>
      </c>
    </row>
    <row r="553" spans="2:9" x14ac:dyDescent="0.25">
      <c r="B553" s="10" t="str">
        <f t="shared" si="56"/>
        <v/>
      </c>
      <c r="C553" s="12" t="str">
        <f t="shared" si="57"/>
        <v/>
      </c>
      <c r="D553" s="12" t="str">
        <f t="shared" si="58"/>
        <v/>
      </c>
      <c r="E553" s="12" t="str">
        <f t="shared" si="59"/>
        <v/>
      </c>
      <c r="F553" s="12"/>
      <c r="G553" s="12" t="str">
        <f t="shared" si="60"/>
        <v/>
      </c>
      <c r="H553" s="12" t="str">
        <f t="shared" si="61"/>
        <v/>
      </c>
      <c r="I553" s="12" t="str">
        <f t="shared" si="62"/>
        <v/>
      </c>
    </row>
    <row r="554" spans="2:9" x14ac:dyDescent="0.25">
      <c r="B554" s="10" t="str">
        <f t="shared" si="56"/>
        <v/>
      </c>
      <c r="C554" s="12" t="str">
        <f t="shared" si="57"/>
        <v/>
      </c>
      <c r="D554" s="12" t="str">
        <f t="shared" si="58"/>
        <v/>
      </c>
      <c r="E554" s="12" t="str">
        <f t="shared" si="59"/>
        <v/>
      </c>
      <c r="F554" s="12"/>
      <c r="G554" s="12" t="str">
        <f t="shared" si="60"/>
        <v/>
      </c>
      <c r="H554" s="12" t="str">
        <f t="shared" si="61"/>
        <v/>
      </c>
      <c r="I554" s="12" t="str">
        <f t="shared" si="62"/>
        <v/>
      </c>
    </row>
    <row r="555" spans="2:9" x14ac:dyDescent="0.25">
      <c r="B555" s="10" t="str">
        <f t="shared" si="56"/>
        <v/>
      </c>
      <c r="C555" s="12" t="str">
        <f t="shared" si="57"/>
        <v/>
      </c>
      <c r="D555" s="12" t="str">
        <f t="shared" si="58"/>
        <v/>
      </c>
      <c r="E555" s="12" t="str">
        <f t="shared" si="59"/>
        <v/>
      </c>
      <c r="F555" s="12"/>
      <c r="G555" s="12" t="str">
        <f t="shared" si="60"/>
        <v/>
      </c>
      <c r="H555" s="12" t="str">
        <f t="shared" si="61"/>
        <v/>
      </c>
      <c r="I555" s="12" t="str">
        <f t="shared" si="62"/>
        <v/>
      </c>
    </row>
    <row r="556" spans="2:9" x14ac:dyDescent="0.25">
      <c r="B556" s="10" t="str">
        <f t="shared" si="56"/>
        <v/>
      </c>
      <c r="C556" s="12" t="str">
        <f t="shared" si="57"/>
        <v/>
      </c>
      <c r="D556" s="12" t="str">
        <f t="shared" si="58"/>
        <v/>
      </c>
      <c r="E556" s="12" t="str">
        <f t="shared" si="59"/>
        <v/>
      </c>
      <c r="F556" s="12"/>
      <c r="G556" s="12" t="str">
        <f t="shared" si="60"/>
        <v/>
      </c>
      <c r="H556" s="12" t="str">
        <f t="shared" si="61"/>
        <v/>
      </c>
      <c r="I556" s="12" t="str">
        <f t="shared" si="62"/>
        <v/>
      </c>
    </row>
    <row r="557" spans="2:9" x14ac:dyDescent="0.25">
      <c r="B557" s="10" t="str">
        <f t="shared" si="56"/>
        <v/>
      </c>
      <c r="C557" s="12" t="str">
        <f t="shared" si="57"/>
        <v/>
      </c>
      <c r="D557" s="12" t="str">
        <f t="shared" si="58"/>
        <v/>
      </c>
      <c r="E557" s="12" t="str">
        <f t="shared" si="59"/>
        <v/>
      </c>
      <c r="F557" s="12"/>
      <c r="G557" s="12" t="str">
        <f t="shared" si="60"/>
        <v/>
      </c>
      <c r="H557" s="12" t="str">
        <f t="shared" si="61"/>
        <v/>
      </c>
      <c r="I557" s="12" t="str">
        <f t="shared" si="62"/>
        <v/>
      </c>
    </row>
    <row r="558" spans="2:9" x14ac:dyDescent="0.25">
      <c r="B558" s="10" t="str">
        <f t="shared" si="56"/>
        <v/>
      </c>
      <c r="C558" s="12" t="str">
        <f t="shared" si="57"/>
        <v/>
      </c>
      <c r="D558" s="12" t="str">
        <f t="shared" si="58"/>
        <v/>
      </c>
      <c r="E558" s="12" t="str">
        <f t="shared" si="59"/>
        <v/>
      </c>
      <c r="F558" s="12"/>
      <c r="G558" s="12" t="str">
        <f t="shared" si="60"/>
        <v/>
      </c>
      <c r="H558" s="12" t="str">
        <f t="shared" si="61"/>
        <v/>
      </c>
      <c r="I558" s="12" t="str">
        <f t="shared" si="62"/>
        <v/>
      </c>
    </row>
    <row r="559" spans="2:9" x14ac:dyDescent="0.25">
      <c r="B559" s="10" t="str">
        <f t="shared" si="56"/>
        <v/>
      </c>
      <c r="C559" s="12" t="str">
        <f t="shared" si="57"/>
        <v/>
      </c>
      <c r="D559" s="12" t="str">
        <f t="shared" si="58"/>
        <v/>
      </c>
      <c r="E559" s="12" t="str">
        <f t="shared" si="59"/>
        <v/>
      </c>
      <c r="F559" s="12"/>
      <c r="G559" s="12" t="str">
        <f t="shared" si="60"/>
        <v/>
      </c>
      <c r="H559" s="12" t="str">
        <f t="shared" si="61"/>
        <v/>
      </c>
      <c r="I559" s="12" t="str">
        <f t="shared" si="62"/>
        <v/>
      </c>
    </row>
    <row r="560" spans="2:9" x14ac:dyDescent="0.25">
      <c r="B560" s="10" t="str">
        <f t="shared" si="56"/>
        <v/>
      </c>
      <c r="C560" s="12" t="str">
        <f t="shared" si="57"/>
        <v/>
      </c>
      <c r="D560" s="12" t="str">
        <f t="shared" si="58"/>
        <v/>
      </c>
      <c r="E560" s="12" t="str">
        <f t="shared" si="59"/>
        <v/>
      </c>
      <c r="F560" s="12"/>
      <c r="G560" s="12" t="str">
        <f t="shared" si="60"/>
        <v/>
      </c>
      <c r="H560" s="12" t="str">
        <f t="shared" si="61"/>
        <v/>
      </c>
      <c r="I560" s="12" t="str">
        <f t="shared" si="62"/>
        <v/>
      </c>
    </row>
    <row r="561" spans="2:9" x14ac:dyDescent="0.25">
      <c r="B561" s="10" t="str">
        <f t="shared" si="56"/>
        <v/>
      </c>
      <c r="C561" s="12" t="str">
        <f t="shared" si="57"/>
        <v/>
      </c>
      <c r="D561" s="12" t="str">
        <f t="shared" si="58"/>
        <v/>
      </c>
      <c r="E561" s="12" t="str">
        <f t="shared" si="59"/>
        <v/>
      </c>
      <c r="F561" s="12"/>
      <c r="G561" s="12" t="str">
        <f t="shared" si="60"/>
        <v/>
      </c>
      <c r="H561" s="12" t="str">
        <f t="shared" si="61"/>
        <v/>
      </c>
      <c r="I561" s="12" t="str">
        <f t="shared" si="62"/>
        <v/>
      </c>
    </row>
    <row r="562" spans="2:9" x14ac:dyDescent="0.25">
      <c r="B562" s="10" t="str">
        <f t="shared" si="56"/>
        <v/>
      </c>
      <c r="C562" s="12" t="str">
        <f t="shared" si="57"/>
        <v/>
      </c>
      <c r="D562" s="12" t="str">
        <f t="shared" si="58"/>
        <v/>
      </c>
      <c r="E562" s="12" t="str">
        <f t="shared" si="59"/>
        <v/>
      </c>
      <c r="F562" s="12"/>
      <c r="G562" s="12" t="str">
        <f t="shared" si="60"/>
        <v/>
      </c>
      <c r="H562" s="12" t="str">
        <f t="shared" si="61"/>
        <v/>
      </c>
      <c r="I562" s="12" t="str">
        <f t="shared" si="62"/>
        <v/>
      </c>
    </row>
    <row r="563" spans="2:9" x14ac:dyDescent="0.25">
      <c r="B563" s="10" t="str">
        <f t="shared" si="56"/>
        <v/>
      </c>
      <c r="C563" s="12" t="str">
        <f t="shared" si="57"/>
        <v/>
      </c>
      <c r="D563" s="12" t="str">
        <f t="shared" si="58"/>
        <v/>
      </c>
      <c r="E563" s="12" t="str">
        <f t="shared" si="59"/>
        <v/>
      </c>
      <c r="F563" s="12"/>
      <c r="G563" s="12" t="str">
        <f t="shared" si="60"/>
        <v/>
      </c>
      <c r="H563" s="12" t="str">
        <f t="shared" si="61"/>
        <v/>
      </c>
      <c r="I563" s="12" t="str">
        <f t="shared" si="62"/>
        <v/>
      </c>
    </row>
    <row r="564" spans="2:9" x14ac:dyDescent="0.25">
      <c r="B564" s="10" t="str">
        <f t="shared" si="56"/>
        <v/>
      </c>
      <c r="C564" s="12" t="str">
        <f t="shared" si="57"/>
        <v/>
      </c>
      <c r="D564" s="12" t="str">
        <f t="shared" si="58"/>
        <v/>
      </c>
      <c r="E564" s="12" t="str">
        <f t="shared" si="59"/>
        <v/>
      </c>
      <c r="F564" s="12"/>
      <c r="G564" s="12" t="str">
        <f t="shared" si="60"/>
        <v/>
      </c>
      <c r="H564" s="12" t="str">
        <f t="shared" si="61"/>
        <v/>
      </c>
      <c r="I564" s="12" t="str">
        <f t="shared" si="62"/>
        <v/>
      </c>
    </row>
    <row r="565" spans="2:9" x14ac:dyDescent="0.25">
      <c r="B565" s="10" t="str">
        <f t="shared" si="56"/>
        <v/>
      </c>
      <c r="C565" s="12" t="str">
        <f t="shared" si="57"/>
        <v/>
      </c>
      <c r="D565" s="12" t="str">
        <f t="shared" si="58"/>
        <v/>
      </c>
      <c r="E565" s="12" t="str">
        <f t="shared" si="59"/>
        <v/>
      </c>
      <c r="F565" s="12"/>
      <c r="G565" s="12" t="str">
        <f t="shared" si="60"/>
        <v/>
      </c>
      <c r="H565" s="12" t="str">
        <f t="shared" si="61"/>
        <v/>
      </c>
      <c r="I565" s="12" t="str">
        <f t="shared" si="62"/>
        <v/>
      </c>
    </row>
    <row r="566" spans="2:9" x14ac:dyDescent="0.25">
      <c r="B566" s="10" t="str">
        <f t="shared" si="56"/>
        <v/>
      </c>
      <c r="C566" s="12" t="str">
        <f t="shared" si="57"/>
        <v/>
      </c>
      <c r="D566" s="12" t="str">
        <f t="shared" si="58"/>
        <v/>
      </c>
      <c r="E566" s="12" t="str">
        <f t="shared" si="59"/>
        <v/>
      </c>
      <c r="F566" s="12"/>
      <c r="G566" s="12" t="str">
        <f t="shared" si="60"/>
        <v/>
      </c>
      <c r="H566" s="12" t="str">
        <f t="shared" si="61"/>
        <v/>
      </c>
      <c r="I566" s="12" t="str">
        <f t="shared" si="62"/>
        <v/>
      </c>
    </row>
    <row r="567" spans="2:9" x14ac:dyDescent="0.25">
      <c r="B567" s="10" t="str">
        <f t="shared" si="56"/>
        <v/>
      </c>
      <c r="C567" s="12" t="str">
        <f t="shared" si="57"/>
        <v/>
      </c>
      <c r="D567" s="12" t="str">
        <f t="shared" si="58"/>
        <v/>
      </c>
      <c r="E567" s="12" t="str">
        <f t="shared" si="59"/>
        <v/>
      </c>
      <c r="F567" s="12"/>
      <c r="G567" s="12" t="str">
        <f t="shared" si="60"/>
        <v/>
      </c>
      <c r="H567" s="12" t="str">
        <f t="shared" si="61"/>
        <v/>
      </c>
      <c r="I567" s="12" t="str">
        <f t="shared" si="62"/>
        <v/>
      </c>
    </row>
    <row r="568" spans="2:9" x14ac:dyDescent="0.25">
      <c r="B568" s="10" t="str">
        <f t="shared" si="56"/>
        <v/>
      </c>
      <c r="C568" s="12" t="str">
        <f t="shared" si="57"/>
        <v/>
      </c>
      <c r="D568" s="12" t="str">
        <f t="shared" si="58"/>
        <v/>
      </c>
      <c r="E568" s="12" t="str">
        <f t="shared" si="59"/>
        <v/>
      </c>
      <c r="F568" s="12"/>
      <c r="G568" s="12" t="str">
        <f t="shared" si="60"/>
        <v/>
      </c>
      <c r="H568" s="12" t="str">
        <f t="shared" si="61"/>
        <v/>
      </c>
      <c r="I568" s="12" t="str">
        <f t="shared" si="62"/>
        <v/>
      </c>
    </row>
    <row r="569" spans="2:9" x14ac:dyDescent="0.25">
      <c r="B569" s="10" t="str">
        <f t="shared" si="56"/>
        <v/>
      </c>
      <c r="C569" s="12" t="str">
        <f t="shared" si="57"/>
        <v/>
      </c>
      <c r="D569" s="12" t="str">
        <f t="shared" si="58"/>
        <v/>
      </c>
      <c r="E569" s="12" t="str">
        <f t="shared" si="59"/>
        <v/>
      </c>
      <c r="F569" s="12"/>
      <c r="G569" s="12" t="str">
        <f t="shared" si="60"/>
        <v/>
      </c>
      <c r="H569" s="12" t="str">
        <f t="shared" si="61"/>
        <v/>
      </c>
      <c r="I569" s="12" t="str">
        <f t="shared" si="62"/>
        <v/>
      </c>
    </row>
    <row r="570" spans="2:9" x14ac:dyDescent="0.25">
      <c r="B570" s="10" t="str">
        <f t="shared" si="56"/>
        <v/>
      </c>
      <c r="C570" s="12" t="str">
        <f t="shared" si="57"/>
        <v/>
      </c>
      <c r="D570" s="12" t="str">
        <f t="shared" si="58"/>
        <v/>
      </c>
      <c r="E570" s="12" t="str">
        <f t="shared" si="59"/>
        <v/>
      </c>
      <c r="F570" s="12"/>
      <c r="G570" s="12" t="str">
        <f t="shared" si="60"/>
        <v/>
      </c>
      <c r="H570" s="12" t="str">
        <f t="shared" si="61"/>
        <v/>
      </c>
      <c r="I570" s="12" t="str">
        <f t="shared" si="62"/>
        <v/>
      </c>
    </row>
    <row r="571" spans="2:9" x14ac:dyDescent="0.25">
      <c r="B571" s="10" t="str">
        <f t="shared" si="56"/>
        <v/>
      </c>
      <c r="C571" s="12" t="str">
        <f t="shared" si="57"/>
        <v/>
      </c>
      <c r="D571" s="12" t="str">
        <f t="shared" si="58"/>
        <v/>
      </c>
      <c r="E571" s="12" t="str">
        <f t="shared" si="59"/>
        <v/>
      </c>
      <c r="F571" s="12"/>
      <c r="G571" s="12" t="str">
        <f t="shared" si="60"/>
        <v/>
      </c>
      <c r="H571" s="12" t="str">
        <f t="shared" si="61"/>
        <v/>
      </c>
      <c r="I571" s="12" t="str">
        <f t="shared" si="62"/>
        <v/>
      </c>
    </row>
    <row r="572" spans="2:9" x14ac:dyDescent="0.25">
      <c r="B572" s="10" t="str">
        <f t="shared" si="56"/>
        <v/>
      </c>
      <c r="C572" s="12" t="str">
        <f t="shared" si="57"/>
        <v/>
      </c>
      <c r="D572" s="12" t="str">
        <f t="shared" si="58"/>
        <v/>
      </c>
      <c r="E572" s="12" t="str">
        <f t="shared" si="59"/>
        <v/>
      </c>
      <c r="F572" s="12"/>
      <c r="G572" s="12" t="str">
        <f t="shared" si="60"/>
        <v/>
      </c>
      <c r="H572" s="12" t="str">
        <f t="shared" si="61"/>
        <v/>
      </c>
      <c r="I572" s="12" t="str">
        <f t="shared" si="62"/>
        <v/>
      </c>
    </row>
    <row r="573" spans="2:9" x14ac:dyDescent="0.25">
      <c r="B573" s="10" t="str">
        <f t="shared" si="56"/>
        <v/>
      </c>
      <c r="C573" s="12" t="str">
        <f t="shared" si="57"/>
        <v/>
      </c>
      <c r="D573" s="12" t="str">
        <f t="shared" si="58"/>
        <v/>
      </c>
      <c r="E573" s="12" t="str">
        <f t="shared" si="59"/>
        <v/>
      </c>
      <c r="F573" s="12"/>
      <c r="G573" s="12" t="str">
        <f t="shared" si="60"/>
        <v/>
      </c>
      <c r="H573" s="12" t="str">
        <f t="shared" si="61"/>
        <v/>
      </c>
      <c r="I573" s="12" t="str">
        <f t="shared" si="62"/>
        <v/>
      </c>
    </row>
    <row r="574" spans="2:9" x14ac:dyDescent="0.25">
      <c r="B574" s="10" t="str">
        <f t="shared" si="56"/>
        <v/>
      </c>
      <c r="C574" s="12" t="str">
        <f t="shared" si="57"/>
        <v/>
      </c>
      <c r="D574" s="12" t="str">
        <f t="shared" si="58"/>
        <v/>
      </c>
      <c r="E574" s="12" t="str">
        <f t="shared" si="59"/>
        <v/>
      </c>
      <c r="F574" s="12"/>
      <c r="G574" s="12" t="str">
        <f t="shared" si="60"/>
        <v/>
      </c>
      <c r="H574" s="12" t="str">
        <f t="shared" si="61"/>
        <v/>
      </c>
      <c r="I574" s="12" t="str">
        <f t="shared" si="62"/>
        <v/>
      </c>
    </row>
    <row r="575" spans="2:9" x14ac:dyDescent="0.25">
      <c r="B575" s="10" t="str">
        <f t="shared" si="56"/>
        <v/>
      </c>
      <c r="C575" s="12" t="str">
        <f t="shared" si="57"/>
        <v/>
      </c>
      <c r="D575" s="12" t="str">
        <f t="shared" si="58"/>
        <v/>
      </c>
      <c r="E575" s="12" t="str">
        <f t="shared" si="59"/>
        <v/>
      </c>
      <c r="F575" s="12"/>
      <c r="G575" s="12" t="str">
        <f t="shared" si="60"/>
        <v/>
      </c>
      <c r="H575" s="12" t="str">
        <f t="shared" si="61"/>
        <v/>
      </c>
      <c r="I575" s="12" t="str">
        <f t="shared" si="62"/>
        <v/>
      </c>
    </row>
    <row r="576" spans="2:9" x14ac:dyDescent="0.25">
      <c r="B576" s="10" t="str">
        <f t="shared" si="56"/>
        <v/>
      </c>
      <c r="C576" s="12" t="str">
        <f t="shared" si="57"/>
        <v/>
      </c>
      <c r="D576" s="12" t="str">
        <f t="shared" si="58"/>
        <v/>
      </c>
      <c r="E576" s="12" t="str">
        <f t="shared" si="59"/>
        <v/>
      </c>
      <c r="F576" s="12"/>
      <c r="G576" s="12" t="str">
        <f t="shared" si="60"/>
        <v/>
      </c>
      <c r="H576" s="12" t="str">
        <f t="shared" si="61"/>
        <v/>
      </c>
      <c r="I576" s="12" t="str">
        <f t="shared" si="62"/>
        <v/>
      </c>
    </row>
    <row r="577" spans="2:9" x14ac:dyDescent="0.25">
      <c r="B577" s="10" t="str">
        <f t="shared" si="56"/>
        <v/>
      </c>
      <c r="C577" s="12" t="str">
        <f t="shared" si="57"/>
        <v/>
      </c>
      <c r="D577" s="12" t="str">
        <f t="shared" si="58"/>
        <v/>
      </c>
      <c r="E577" s="12" t="str">
        <f t="shared" si="59"/>
        <v/>
      </c>
      <c r="F577" s="12"/>
      <c r="G577" s="12" t="str">
        <f t="shared" si="60"/>
        <v/>
      </c>
      <c r="H577" s="12" t="str">
        <f t="shared" si="61"/>
        <v/>
      </c>
      <c r="I577" s="12" t="str">
        <f t="shared" si="62"/>
        <v/>
      </c>
    </row>
    <row r="578" spans="2:9" x14ac:dyDescent="0.25">
      <c r="B578" s="10" t="str">
        <f t="shared" si="56"/>
        <v/>
      </c>
      <c r="C578" s="12" t="str">
        <f t="shared" si="57"/>
        <v/>
      </c>
      <c r="D578" s="12" t="str">
        <f t="shared" si="58"/>
        <v/>
      </c>
      <c r="E578" s="12" t="str">
        <f t="shared" si="59"/>
        <v/>
      </c>
      <c r="F578" s="12"/>
      <c r="G578" s="12" t="str">
        <f t="shared" si="60"/>
        <v/>
      </c>
      <c r="H578" s="12" t="str">
        <f t="shared" si="61"/>
        <v/>
      </c>
      <c r="I578" s="12" t="str">
        <f t="shared" si="62"/>
        <v/>
      </c>
    </row>
    <row r="579" spans="2:9" x14ac:dyDescent="0.25">
      <c r="B579" s="10" t="str">
        <f t="shared" si="56"/>
        <v/>
      </c>
      <c r="C579" s="12" t="str">
        <f t="shared" si="57"/>
        <v/>
      </c>
      <c r="D579" s="12" t="str">
        <f t="shared" si="58"/>
        <v/>
      </c>
      <c r="E579" s="12" t="str">
        <f t="shared" si="59"/>
        <v/>
      </c>
      <c r="F579" s="12"/>
      <c r="G579" s="12" t="str">
        <f t="shared" si="60"/>
        <v/>
      </c>
      <c r="H579" s="12" t="str">
        <f t="shared" si="61"/>
        <v/>
      </c>
      <c r="I579" s="12" t="str">
        <f t="shared" si="62"/>
        <v/>
      </c>
    </row>
    <row r="580" spans="2:9" x14ac:dyDescent="0.25">
      <c r="B580" s="10" t="str">
        <f t="shared" si="56"/>
        <v/>
      </c>
      <c r="C580" s="12" t="str">
        <f t="shared" si="57"/>
        <v/>
      </c>
      <c r="D580" s="12" t="str">
        <f t="shared" si="58"/>
        <v/>
      </c>
      <c r="E580" s="12" t="str">
        <f t="shared" si="59"/>
        <v/>
      </c>
      <c r="F580" s="12"/>
      <c r="G580" s="12" t="str">
        <f t="shared" si="60"/>
        <v/>
      </c>
      <c r="H580" s="12" t="str">
        <f t="shared" si="61"/>
        <v/>
      </c>
      <c r="I580" s="12" t="str">
        <f t="shared" si="62"/>
        <v/>
      </c>
    </row>
    <row r="581" spans="2:9" x14ac:dyDescent="0.25">
      <c r="B581" s="10" t="str">
        <f t="shared" si="56"/>
        <v/>
      </c>
      <c r="C581" s="12" t="str">
        <f t="shared" si="57"/>
        <v/>
      </c>
      <c r="D581" s="12" t="str">
        <f t="shared" si="58"/>
        <v/>
      </c>
      <c r="E581" s="12" t="str">
        <f t="shared" si="59"/>
        <v/>
      </c>
      <c r="F581" s="12"/>
      <c r="G581" s="12" t="str">
        <f t="shared" si="60"/>
        <v/>
      </c>
      <c r="H581" s="12" t="str">
        <f t="shared" si="61"/>
        <v/>
      </c>
      <c r="I581" s="12" t="str">
        <f t="shared" si="62"/>
        <v/>
      </c>
    </row>
    <row r="582" spans="2:9" x14ac:dyDescent="0.25">
      <c r="B582" s="10" t="str">
        <f t="shared" si="56"/>
        <v/>
      </c>
      <c r="C582" s="12" t="str">
        <f t="shared" si="57"/>
        <v/>
      </c>
      <c r="D582" s="12" t="str">
        <f t="shared" si="58"/>
        <v/>
      </c>
      <c r="E582" s="12" t="str">
        <f t="shared" si="59"/>
        <v/>
      </c>
      <c r="F582" s="12"/>
      <c r="G582" s="12" t="str">
        <f t="shared" si="60"/>
        <v/>
      </c>
      <c r="H582" s="12" t="str">
        <f t="shared" si="61"/>
        <v/>
      </c>
      <c r="I582" s="12" t="str">
        <f t="shared" si="62"/>
        <v/>
      </c>
    </row>
    <row r="583" spans="2:9" x14ac:dyDescent="0.25">
      <c r="B583" s="10" t="str">
        <f t="shared" si="56"/>
        <v/>
      </c>
      <c r="C583" s="12" t="str">
        <f t="shared" si="57"/>
        <v/>
      </c>
      <c r="D583" s="12" t="str">
        <f t="shared" si="58"/>
        <v/>
      </c>
      <c r="E583" s="12" t="str">
        <f t="shared" si="59"/>
        <v/>
      </c>
      <c r="F583" s="12"/>
      <c r="G583" s="12" t="str">
        <f t="shared" si="60"/>
        <v/>
      </c>
      <c r="H583" s="12" t="str">
        <f t="shared" si="61"/>
        <v/>
      </c>
      <c r="I583" s="12" t="str">
        <f t="shared" si="62"/>
        <v/>
      </c>
    </row>
    <row r="584" spans="2:9" x14ac:dyDescent="0.25">
      <c r="B584" s="10" t="str">
        <f t="shared" si="56"/>
        <v/>
      </c>
      <c r="C584" s="12" t="str">
        <f t="shared" si="57"/>
        <v/>
      </c>
      <c r="D584" s="12" t="str">
        <f t="shared" si="58"/>
        <v/>
      </c>
      <c r="E584" s="12" t="str">
        <f t="shared" si="59"/>
        <v/>
      </c>
      <c r="F584" s="12"/>
      <c r="G584" s="12" t="str">
        <f t="shared" si="60"/>
        <v/>
      </c>
      <c r="H584" s="12" t="str">
        <f t="shared" si="61"/>
        <v/>
      </c>
      <c r="I584" s="12" t="str">
        <f t="shared" si="62"/>
        <v/>
      </c>
    </row>
    <row r="585" spans="2:9" x14ac:dyDescent="0.25">
      <c r="B585" s="10" t="str">
        <f t="shared" si="56"/>
        <v/>
      </c>
      <c r="C585" s="12" t="str">
        <f t="shared" si="57"/>
        <v/>
      </c>
      <c r="D585" s="12" t="str">
        <f t="shared" si="58"/>
        <v/>
      </c>
      <c r="E585" s="12" t="str">
        <f t="shared" si="59"/>
        <v/>
      </c>
      <c r="F585" s="12"/>
      <c r="G585" s="12" t="str">
        <f t="shared" si="60"/>
        <v/>
      </c>
      <c r="H585" s="12" t="str">
        <f t="shared" si="61"/>
        <v/>
      </c>
      <c r="I585" s="12" t="str">
        <f t="shared" si="62"/>
        <v/>
      </c>
    </row>
    <row r="586" spans="2:9" x14ac:dyDescent="0.25">
      <c r="B586" s="10" t="str">
        <f t="shared" si="56"/>
        <v/>
      </c>
      <c r="C586" s="12" t="str">
        <f t="shared" si="57"/>
        <v/>
      </c>
      <c r="D586" s="12" t="str">
        <f t="shared" si="58"/>
        <v/>
      </c>
      <c r="E586" s="12" t="str">
        <f t="shared" si="59"/>
        <v/>
      </c>
      <c r="F586" s="12"/>
      <c r="G586" s="12" t="str">
        <f t="shared" si="60"/>
        <v/>
      </c>
      <c r="H586" s="12" t="str">
        <f t="shared" si="61"/>
        <v/>
      </c>
      <c r="I586" s="12" t="str">
        <f t="shared" si="62"/>
        <v/>
      </c>
    </row>
    <row r="587" spans="2:9" x14ac:dyDescent="0.25">
      <c r="B587" s="10" t="str">
        <f t="shared" si="56"/>
        <v/>
      </c>
      <c r="C587" s="12" t="str">
        <f t="shared" si="57"/>
        <v/>
      </c>
      <c r="D587" s="12" t="str">
        <f t="shared" si="58"/>
        <v/>
      </c>
      <c r="E587" s="12" t="str">
        <f t="shared" si="59"/>
        <v/>
      </c>
      <c r="F587" s="12"/>
      <c r="G587" s="12" t="str">
        <f t="shared" si="60"/>
        <v/>
      </c>
      <c r="H587" s="12" t="str">
        <f t="shared" si="61"/>
        <v/>
      </c>
      <c r="I587" s="12" t="str">
        <f t="shared" si="62"/>
        <v/>
      </c>
    </row>
    <row r="588" spans="2:9" x14ac:dyDescent="0.25">
      <c r="B588" s="10" t="str">
        <f t="shared" si="56"/>
        <v/>
      </c>
      <c r="C588" s="12" t="str">
        <f t="shared" si="57"/>
        <v/>
      </c>
      <c r="D588" s="12" t="str">
        <f t="shared" si="58"/>
        <v/>
      </c>
      <c r="E588" s="12" t="str">
        <f t="shared" si="59"/>
        <v/>
      </c>
      <c r="F588" s="12"/>
      <c r="G588" s="12" t="str">
        <f t="shared" si="60"/>
        <v/>
      </c>
      <c r="H588" s="12" t="str">
        <f t="shared" si="61"/>
        <v/>
      </c>
      <c r="I588" s="12" t="str">
        <f t="shared" si="62"/>
        <v/>
      </c>
    </row>
    <row r="589" spans="2:9" x14ac:dyDescent="0.25">
      <c r="B589" s="10" t="str">
        <f t="shared" si="56"/>
        <v/>
      </c>
      <c r="C589" s="12" t="str">
        <f t="shared" si="57"/>
        <v/>
      </c>
      <c r="D589" s="12" t="str">
        <f t="shared" si="58"/>
        <v/>
      </c>
      <c r="E589" s="12" t="str">
        <f t="shared" si="59"/>
        <v/>
      </c>
      <c r="F589" s="12"/>
      <c r="G589" s="12" t="str">
        <f t="shared" si="60"/>
        <v/>
      </c>
      <c r="H589" s="12" t="str">
        <f t="shared" si="61"/>
        <v/>
      </c>
      <c r="I589" s="12" t="str">
        <f t="shared" si="62"/>
        <v/>
      </c>
    </row>
    <row r="590" spans="2:9" x14ac:dyDescent="0.25">
      <c r="B590" s="10" t="str">
        <f t="shared" si="56"/>
        <v/>
      </c>
      <c r="C590" s="12" t="str">
        <f t="shared" si="57"/>
        <v/>
      </c>
      <c r="D590" s="12" t="str">
        <f t="shared" si="58"/>
        <v/>
      </c>
      <c r="E590" s="12" t="str">
        <f t="shared" si="59"/>
        <v/>
      </c>
      <c r="F590" s="12"/>
      <c r="G590" s="12" t="str">
        <f t="shared" si="60"/>
        <v/>
      </c>
      <c r="H590" s="12" t="str">
        <f t="shared" si="61"/>
        <v/>
      </c>
      <c r="I590" s="12" t="str">
        <f t="shared" si="62"/>
        <v/>
      </c>
    </row>
    <row r="591" spans="2:9" x14ac:dyDescent="0.25">
      <c r="B591" s="10" t="str">
        <f t="shared" si="56"/>
        <v/>
      </c>
      <c r="C591" s="12" t="str">
        <f t="shared" si="57"/>
        <v/>
      </c>
      <c r="D591" s="12" t="str">
        <f t="shared" si="58"/>
        <v/>
      </c>
      <c r="E591" s="12" t="str">
        <f t="shared" si="59"/>
        <v/>
      </c>
      <c r="F591" s="12"/>
      <c r="G591" s="12" t="str">
        <f t="shared" si="60"/>
        <v/>
      </c>
      <c r="H591" s="12" t="str">
        <f t="shared" si="61"/>
        <v/>
      </c>
      <c r="I591" s="12" t="str">
        <f t="shared" si="62"/>
        <v/>
      </c>
    </row>
    <row r="592" spans="2:9" x14ac:dyDescent="0.25">
      <c r="B592" s="10" t="str">
        <f t="shared" si="56"/>
        <v/>
      </c>
      <c r="C592" s="12" t="str">
        <f t="shared" si="57"/>
        <v/>
      </c>
      <c r="D592" s="12" t="str">
        <f t="shared" si="58"/>
        <v/>
      </c>
      <c r="E592" s="12" t="str">
        <f t="shared" si="59"/>
        <v/>
      </c>
      <c r="F592" s="12"/>
      <c r="G592" s="12" t="str">
        <f t="shared" si="60"/>
        <v/>
      </c>
      <c r="H592" s="12" t="str">
        <f t="shared" si="61"/>
        <v/>
      </c>
      <c r="I592" s="12" t="str">
        <f t="shared" si="62"/>
        <v/>
      </c>
    </row>
    <row r="593" spans="2:9" x14ac:dyDescent="0.25">
      <c r="B593" s="10" t="str">
        <f t="shared" si="56"/>
        <v/>
      </c>
      <c r="C593" s="12" t="str">
        <f t="shared" si="57"/>
        <v/>
      </c>
      <c r="D593" s="12" t="str">
        <f t="shared" si="58"/>
        <v/>
      </c>
      <c r="E593" s="12" t="str">
        <f t="shared" si="59"/>
        <v/>
      </c>
      <c r="F593" s="12"/>
      <c r="G593" s="12" t="str">
        <f t="shared" si="60"/>
        <v/>
      </c>
      <c r="H593" s="12" t="str">
        <f t="shared" si="61"/>
        <v/>
      </c>
      <c r="I593" s="12" t="str">
        <f t="shared" si="62"/>
        <v/>
      </c>
    </row>
    <row r="594" spans="2:9" x14ac:dyDescent="0.25">
      <c r="B594" s="10" t="str">
        <f t="shared" si="56"/>
        <v/>
      </c>
      <c r="C594" s="12" t="str">
        <f t="shared" si="57"/>
        <v/>
      </c>
      <c r="D594" s="12" t="str">
        <f t="shared" si="58"/>
        <v/>
      </c>
      <c r="E594" s="12" t="str">
        <f t="shared" si="59"/>
        <v/>
      </c>
      <c r="F594" s="12"/>
      <c r="G594" s="12" t="str">
        <f t="shared" si="60"/>
        <v/>
      </c>
      <c r="H594" s="12" t="str">
        <f t="shared" si="61"/>
        <v/>
      </c>
      <c r="I594" s="12" t="str">
        <f t="shared" si="62"/>
        <v/>
      </c>
    </row>
    <row r="595" spans="2:9" x14ac:dyDescent="0.25">
      <c r="B595" s="10" t="str">
        <f t="shared" si="56"/>
        <v/>
      </c>
      <c r="C595" s="12" t="str">
        <f t="shared" si="57"/>
        <v/>
      </c>
      <c r="D595" s="12" t="str">
        <f t="shared" si="58"/>
        <v/>
      </c>
      <c r="E595" s="12" t="str">
        <f t="shared" si="59"/>
        <v/>
      </c>
      <c r="F595" s="12"/>
      <c r="G595" s="12" t="str">
        <f t="shared" si="60"/>
        <v/>
      </c>
      <c r="H595" s="12" t="str">
        <f t="shared" si="61"/>
        <v/>
      </c>
      <c r="I595" s="12" t="str">
        <f t="shared" si="62"/>
        <v/>
      </c>
    </row>
    <row r="596" spans="2:9" x14ac:dyDescent="0.25">
      <c r="B596" s="10" t="str">
        <f t="shared" si="56"/>
        <v/>
      </c>
      <c r="C596" s="12" t="str">
        <f t="shared" si="57"/>
        <v/>
      </c>
      <c r="D596" s="12" t="str">
        <f t="shared" si="58"/>
        <v/>
      </c>
      <c r="E596" s="12" t="str">
        <f t="shared" si="59"/>
        <v/>
      </c>
      <c r="F596" s="12"/>
      <c r="G596" s="12" t="str">
        <f t="shared" si="60"/>
        <v/>
      </c>
      <c r="H596" s="12" t="str">
        <f t="shared" si="61"/>
        <v/>
      </c>
      <c r="I596" s="12" t="str">
        <f t="shared" si="62"/>
        <v/>
      </c>
    </row>
    <row r="597" spans="2:9" x14ac:dyDescent="0.25">
      <c r="B597" s="10" t="str">
        <f t="shared" si="56"/>
        <v/>
      </c>
      <c r="C597" s="12" t="str">
        <f t="shared" si="57"/>
        <v/>
      </c>
      <c r="D597" s="12" t="str">
        <f t="shared" si="58"/>
        <v/>
      </c>
      <c r="E597" s="12" t="str">
        <f t="shared" si="59"/>
        <v/>
      </c>
      <c r="F597" s="12"/>
      <c r="G597" s="12" t="str">
        <f t="shared" si="60"/>
        <v/>
      </c>
      <c r="H597" s="12" t="str">
        <f t="shared" si="61"/>
        <v/>
      </c>
      <c r="I597" s="12" t="str">
        <f t="shared" si="62"/>
        <v/>
      </c>
    </row>
    <row r="598" spans="2:9" x14ac:dyDescent="0.25">
      <c r="B598" s="10" t="str">
        <f t="shared" si="56"/>
        <v/>
      </c>
      <c r="C598" s="12" t="str">
        <f t="shared" si="57"/>
        <v/>
      </c>
      <c r="D598" s="12" t="str">
        <f t="shared" si="58"/>
        <v/>
      </c>
      <c r="E598" s="12" t="str">
        <f t="shared" si="59"/>
        <v/>
      </c>
      <c r="F598" s="12"/>
      <c r="G598" s="12" t="str">
        <f t="shared" si="60"/>
        <v/>
      </c>
      <c r="H598" s="12" t="str">
        <f t="shared" si="61"/>
        <v/>
      </c>
      <c r="I598" s="12" t="str">
        <f t="shared" si="62"/>
        <v/>
      </c>
    </row>
    <row r="599" spans="2:9" x14ac:dyDescent="0.25">
      <c r="B599" s="10" t="str">
        <f t="shared" si="56"/>
        <v/>
      </c>
      <c r="C599" s="12" t="str">
        <f t="shared" si="57"/>
        <v/>
      </c>
      <c r="D599" s="12" t="str">
        <f t="shared" si="58"/>
        <v/>
      </c>
      <c r="E599" s="12" t="str">
        <f t="shared" si="59"/>
        <v/>
      </c>
      <c r="F599" s="12"/>
      <c r="G599" s="12" t="str">
        <f t="shared" si="60"/>
        <v/>
      </c>
      <c r="H599" s="12" t="str">
        <f t="shared" si="61"/>
        <v/>
      </c>
      <c r="I599" s="12" t="str">
        <f t="shared" si="62"/>
        <v/>
      </c>
    </row>
    <row r="600" spans="2:9" x14ac:dyDescent="0.25">
      <c r="B600" s="10" t="str">
        <f t="shared" si="56"/>
        <v/>
      </c>
      <c r="C600" s="12" t="str">
        <f t="shared" si="57"/>
        <v/>
      </c>
      <c r="D600" s="12" t="str">
        <f t="shared" si="58"/>
        <v/>
      </c>
      <c r="E600" s="12" t="str">
        <f t="shared" si="59"/>
        <v/>
      </c>
      <c r="F600" s="12"/>
      <c r="G600" s="12" t="str">
        <f t="shared" si="60"/>
        <v/>
      </c>
      <c r="H600" s="12" t="str">
        <f t="shared" si="61"/>
        <v/>
      </c>
      <c r="I600" s="12" t="str">
        <f t="shared" si="62"/>
        <v/>
      </c>
    </row>
    <row r="601" spans="2:9" x14ac:dyDescent="0.25">
      <c r="B601" s="10" t="str">
        <f t="shared" si="56"/>
        <v/>
      </c>
      <c r="C601" s="12" t="str">
        <f t="shared" si="57"/>
        <v/>
      </c>
      <c r="D601" s="12" t="str">
        <f t="shared" si="58"/>
        <v/>
      </c>
      <c r="E601" s="12" t="str">
        <f t="shared" si="59"/>
        <v/>
      </c>
      <c r="F601" s="12"/>
      <c r="G601" s="12" t="str">
        <f t="shared" si="60"/>
        <v/>
      </c>
      <c r="H601" s="12" t="str">
        <f t="shared" si="61"/>
        <v/>
      </c>
      <c r="I601" s="12" t="str">
        <f t="shared" si="62"/>
        <v/>
      </c>
    </row>
    <row r="602" spans="2:9" x14ac:dyDescent="0.25">
      <c r="B602" s="10" t="str">
        <f t="shared" si="56"/>
        <v/>
      </c>
      <c r="C602" s="12" t="str">
        <f t="shared" si="57"/>
        <v/>
      </c>
      <c r="D602" s="12" t="str">
        <f t="shared" si="58"/>
        <v/>
      </c>
      <c r="E602" s="12" t="str">
        <f t="shared" si="59"/>
        <v/>
      </c>
      <c r="F602" s="12"/>
      <c r="G602" s="12" t="str">
        <f t="shared" si="60"/>
        <v/>
      </c>
      <c r="H602" s="12" t="str">
        <f t="shared" si="61"/>
        <v/>
      </c>
      <c r="I602" s="12" t="str">
        <f t="shared" si="62"/>
        <v/>
      </c>
    </row>
    <row r="603" spans="2:9" x14ac:dyDescent="0.25">
      <c r="B603" s="10" t="str">
        <f t="shared" si="56"/>
        <v/>
      </c>
      <c r="C603" s="12" t="str">
        <f t="shared" si="57"/>
        <v/>
      </c>
      <c r="D603" s="12" t="str">
        <f t="shared" si="58"/>
        <v/>
      </c>
      <c r="E603" s="12" t="str">
        <f t="shared" si="59"/>
        <v/>
      </c>
      <c r="F603" s="12"/>
      <c r="G603" s="12" t="str">
        <f t="shared" si="60"/>
        <v/>
      </c>
      <c r="H603" s="12" t="str">
        <f t="shared" si="61"/>
        <v/>
      </c>
      <c r="I603" s="12" t="str">
        <f t="shared" si="62"/>
        <v/>
      </c>
    </row>
    <row r="604" spans="2:9" x14ac:dyDescent="0.25">
      <c r="B604" s="10" t="str">
        <f t="shared" si="56"/>
        <v/>
      </c>
      <c r="C604" s="12" t="str">
        <f t="shared" si="57"/>
        <v/>
      </c>
      <c r="D604" s="12" t="str">
        <f t="shared" si="58"/>
        <v/>
      </c>
      <c r="E604" s="12" t="str">
        <f t="shared" si="59"/>
        <v/>
      </c>
      <c r="F604" s="12"/>
      <c r="G604" s="12" t="str">
        <f t="shared" si="60"/>
        <v/>
      </c>
      <c r="H604" s="12" t="str">
        <f t="shared" si="61"/>
        <v/>
      </c>
      <c r="I604" s="12" t="str">
        <f t="shared" si="62"/>
        <v/>
      </c>
    </row>
    <row r="605" spans="2:9" x14ac:dyDescent="0.25">
      <c r="B605" s="10" t="str">
        <f t="shared" si="56"/>
        <v/>
      </c>
      <c r="C605" s="12" t="str">
        <f t="shared" si="57"/>
        <v/>
      </c>
      <c r="D605" s="12" t="str">
        <f t="shared" si="58"/>
        <v/>
      </c>
      <c r="E605" s="12" t="str">
        <f t="shared" si="59"/>
        <v/>
      </c>
      <c r="F605" s="12"/>
      <c r="G605" s="12" t="str">
        <f t="shared" si="60"/>
        <v/>
      </c>
      <c r="H605" s="12" t="str">
        <f t="shared" si="61"/>
        <v/>
      </c>
      <c r="I605" s="12" t="str">
        <f t="shared" si="62"/>
        <v/>
      </c>
    </row>
    <row r="606" spans="2:9" x14ac:dyDescent="0.25">
      <c r="B606" s="10" t="str">
        <f t="shared" si="56"/>
        <v/>
      </c>
      <c r="C606" s="12" t="str">
        <f t="shared" si="57"/>
        <v/>
      </c>
      <c r="D606" s="12" t="str">
        <f t="shared" si="58"/>
        <v/>
      </c>
      <c r="E606" s="12" t="str">
        <f t="shared" si="59"/>
        <v/>
      </c>
      <c r="F606" s="12"/>
      <c r="G606" s="12" t="str">
        <f t="shared" si="60"/>
        <v/>
      </c>
      <c r="H606" s="12" t="str">
        <f t="shared" si="61"/>
        <v/>
      </c>
      <c r="I606" s="12" t="str">
        <f t="shared" si="62"/>
        <v/>
      </c>
    </row>
    <row r="607" spans="2:9" x14ac:dyDescent="0.25">
      <c r="B607" s="10" t="str">
        <f t="shared" si="56"/>
        <v/>
      </c>
      <c r="C607" s="12" t="str">
        <f t="shared" si="57"/>
        <v/>
      </c>
      <c r="D607" s="12" t="str">
        <f t="shared" si="58"/>
        <v/>
      </c>
      <c r="E607" s="12" t="str">
        <f t="shared" si="59"/>
        <v/>
      </c>
      <c r="F607" s="12"/>
      <c r="G607" s="12" t="str">
        <f t="shared" si="60"/>
        <v/>
      </c>
      <c r="H607" s="12" t="str">
        <f t="shared" si="61"/>
        <v/>
      </c>
      <c r="I607" s="12" t="str">
        <f t="shared" si="62"/>
        <v/>
      </c>
    </row>
    <row r="608" spans="2:9" x14ac:dyDescent="0.25">
      <c r="B608" s="10" t="str">
        <f t="shared" ref="B608:B671" si="63">IF(OR(G607&lt;0.01,G607="",G607=0,),"",B607+1)</f>
        <v/>
      </c>
      <c r="C608" s="12" t="str">
        <f t="shared" ref="C608:C671" si="64">IF(B608="","",IF($H$6&gt;((G607*$H$5)+G607),((G607*$H$5)+G607),$H$6))</f>
        <v/>
      </c>
      <c r="D608" s="12" t="str">
        <f t="shared" ref="D608:D671" si="65">IF(B608="","",(C608-E608))</f>
        <v/>
      </c>
      <c r="E608" s="12" t="str">
        <f t="shared" ref="E608:E671" si="66">IF(B608="","",(G607*$H$5))</f>
        <v/>
      </c>
      <c r="F608" s="12"/>
      <c r="G608" s="12" t="str">
        <f t="shared" ref="G608:G671" si="67">IF(OR(B608="",0),"",(G607-D608-F608))</f>
        <v/>
      </c>
      <c r="H608" s="12" t="str">
        <f t="shared" ref="H608:H671" si="68">IF(B608="","",(H607+D608+F608))</f>
        <v/>
      </c>
      <c r="I608" s="12" t="str">
        <f t="shared" ref="I608:I671" si="69">IF(B608="","",(I607+E608))</f>
        <v/>
      </c>
    </row>
    <row r="609" spans="2:9" x14ac:dyDescent="0.25">
      <c r="B609" s="10" t="str">
        <f t="shared" si="63"/>
        <v/>
      </c>
      <c r="C609" s="12" t="str">
        <f t="shared" si="64"/>
        <v/>
      </c>
      <c r="D609" s="12" t="str">
        <f t="shared" si="65"/>
        <v/>
      </c>
      <c r="E609" s="12" t="str">
        <f t="shared" si="66"/>
        <v/>
      </c>
      <c r="F609" s="12"/>
      <c r="G609" s="12" t="str">
        <f t="shared" si="67"/>
        <v/>
      </c>
      <c r="H609" s="12" t="str">
        <f t="shared" si="68"/>
        <v/>
      </c>
      <c r="I609" s="12" t="str">
        <f t="shared" si="69"/>
        <v/>
      </c>
    </row>
    <row r="610" spans="2:9" x14ac:dyDescent="0.25">
      <c r="B610" s="10" t="str">
        <f t="shared" si="63"/>
        <v/>
      </c>
      <c r="C610" s="12" t="str">
        <f t="shared" si="64"/>
        <v/>
      </c>
      <c r="D610" s="12" t="str">
        <f t="shared" si="65"/>
        <v/>
      </c>
      <c r="E610" s="12" t="str">
        <f t="shared" si="66"/>
        <v/>
      </c>
      <c r="F610" s="12"/>
      <c r="G610" s="12" t="str">
        <f t="shared" si="67"/>
        <v/>
      </c>
      <c r="H610" s="12" t="str">
        <f t="shared" si="68"/>
        <v/>
      </c>
      <c r="I610" s="12" t="str">
        <f t="shared" si="69"/>
        <v/>
      </c>
    </row>
    <row r="611" spans="2:9" x14ac:dyDescent="0.25">
      <c r="B611" s="10" t="str">
        <f t="shared" si="63"/>
        <v/>
      </c>
      <c r="C611" s="12" t="str">
        <f t="shared" si="64"/>
        <v/>
      </c>
      <c r="D611" s="12" t="str">
        <f t="shared" si="65"/>
        <v/>
      </c>
      <c r="E611" s="12" t="str">
        <f t="shared" si="66"/>
        <v/>
      </c>
      <c r="F611" s="12"/>
      <c r="G611" s="12" t="str">
        <f t="shared" si="67"/>
        <v/>
      </c>
      <c r="H611" s="12" t="str">
        <f t="shared" si="68"/>
        <v/>
      </c>
      <c r="I611" s="12" t="str">
        <f t="shared" si="69"/>
        <v/>
      </c>
    </row>
    <row r="612" spans="2:9" x14ac:dyDescent="0.25">
      <c r="B612" s="10" t="str">
        <f t="shared" si="63"/>
        <v/>
      </c>
      <c r="C612" s="12" t="str">
        <f t="shared" si="64"/>
        <v/>
      </c>
      <c r="D612" s="12" t="str">
        <f t="shared" si="65"/>
        <v/>
      </c>
      <c r="E612" s="12" t="str">
        <f t="shared" si="66"/>
        <v/>
      </c>
      <c r="F612" s="12"/>
      <c r="G612" s="12" t="str">
        <f t="shared" si="67"/>
        <v/>
      </c>
      <c r="H612" s="12" t="str">
        <f t="shared" si="68"/>
        <v/>
      </c>
      <c r="I612" s="12" t="str">
        <f t="shared" si="69"/>
        <v/>
      </c>
    </row>
    <row r="613" spans="2:9" x14ac:dyDescent="0.25">
      <c r="B613" s="10" t="str">
        <f t="shared" si="63"/>
        <v/>
      </c>
      <c r="C613" s="12" t="str">
        <f t="shared" si="64"/>
        <v/>
      </c>
      <c r="D613" s="12" t="str">
        <f t="shared" si="65"/>
        <v/>
      </c>
      <c r="E613" s="12" t="str">
        <f t="shared" si="66"/>
        <v/>
      </c>
      <c r="F613" s="12"/>
      <c r="G613" s="12" t="str">
        <f t="shared" si="67"/>
        <v/>
      </c>
      <c r="H613" s="12" t="str">
        <f t="shared" si="68"/>
        <v/>
      </c>
      <c r="I613" s="12" t="str">
        <f t="shared" si="69"/>
        <v/>
      </c>
    </row>
    <row r="614" spans="2:9" x14ac:dyDescent="0.25">
      <c r="B614" s="10" t="str">
        <f t="shared" si="63"/>
        <v/>
      </c>
      <c r="C614" s="12" t="str">
        <f t="shared" si="64"/>
        <v/>
      </c>
      <c r="D614" s="12" t="str">
        <f t="shared" si="65"/>
        <v/>
      </c>
      <c r="E614" s="12" t="str">
        <f t="shared" si="66"/>
        <v/>
      </c>
      <c r="F614" s="12"/>
      <c r="G614" s="12" t="str">
        <f t="shared" si="67"/>
        <v/>
      </c>
      <c r="H614" s="12" t="str">
        <f t="shared" si="68"/>
        <v/>
      </c>
      <c r="I614" s="12" t="str">
        <f t="shared" si="69"/>
        <v/>
      </c>
    </row>
    <row r="615" spans="2:9" x14ac:dyDescent="0.25">
      <c r="B615" s="10" t="str">
        <f t="shared" si="63"/>
        <v/>
      </c>
      <c r="C615" s="12" t="str">
        <f t="shared" si="64"/>
        <v/>
      </c>
      <c r="D615" s="12" t="str">
        <f t="shared" si="65"/>
        <v/>
      </c>
      <c r="E615" s="12" t="str">
        <f t="shared" si="66"/>
        <v/>
      </c>
      <c r="F615" s="12"/>
      <c r="G615" s="12" t="str">
        <f t="shared" si="67"/>
        <v/>
      </c>
      <c r="H615" s="12" t="str">
        <f t="shared" si="68"/>
        <v/>
      </c>
      <c r="I615" s="12" t="str">
        <f t="shared" si="69"/>
        <v/>
      </c>
    </row>
    <row r="616" spans="2:9" x14ac:dyDescent="0.25">
      <c r="B616" s="10" t="str">
        <f t="shared" si="63"/>
        <v/>
      </c>
      <c r="C616" s="12" t="str">
        <f t="shared" si="64"/>
        <v/>
      </c>
      <c r="D616" s="12" t="str">
        <f t="shared" si="65"/>
        <v/>
      </c>
      <c r="E616" s="12" t="str">
        <f t="shared" si="66"/>
        <v/>
      </c>
      <c r="F616" s="12"/>
      <c r="G616" s="12" t="str">
        <f t="shared" si="67"/>
        <v/>
      </c>
      <c r="H616" s="12" t="str">
        <f t="shared" si="68"/>
        <v/>
      </c>
      <c r="I616" s="12" t="str">
        <f t="shared" si="69"/>
        <v/>
      </c>
    </row>
    <row r="617" spans="2:9" x14ac:dyDescent="0.25">
      <c r="B617" s="10" t="str">
        <f t="shared" si="63"/>
        <v/>
      </c>
      <c r="C617" s="12" t="str">
        <f t="shared" si="64"/>
        <v/>
      </c>
      <c r="D617" s="12" t="str">
        <f t="shared" si="65"/>
        <v/>
      </c>
      <c r="E617" s="12" t="str">
        <f t="shared" si="66"/>
        <v/>
      </c>
      <c r="F617" s="12"/>
      <c r="G617" s="12" t="str">
        <f t="shared" si="67"/>
        <v/>
      </c>
      <c r="H617" s="12" t="str">
        <f t="shared" si="68"/>
        <v/>
      </c>
      <c r="I617" s="12" t="str">
        <f t="shared" si="69"/>
        <v/>
      </c>
    </row>
    <row r="618" spans="2:9" x14ac:dyDescent="0.25">
      <c r="B618" s="10" t="str">
        <f t="shared" si="63"/>
        <v/>
      </c>
      <c r="C618" s="12" t="str">
        <f t="shared" si="64"/>
        <v/>
      </c>
      <c r="D618" s="12" t="str">
        <f t="shared" si="65"/>
        <v/>
      </c>
      <c r="E618" s="12" t="str">
        <f t="shared" si="66"/>
        <v/>
      </c>
      <c r="F618" s="12"/>
      <c r="G618" s="12" t="str">
        <f t="shared" si="67"/>
        <v/>
      </c>
      <c r="H618" s="12" t="str">
        <f t="shared" si="68"/>
        <v/>
      </c>
      <c r="I618" s="12" t="str">
        <f t="shared" si="69"/>
        <v/>
      </c>
    </row>
    <row r="619" spans="2:9" x14ac:dyDescent="0.25">
      <c r="B619" s="10" t="str">
        <f t="shared" si="63"/>
        <v/>
      </c>
      <c r="C619" s="12" t="str">
        <f t="shared" si="64"/>
        <v/>
      </c>
      <c r="D619" s="12" t="str">
        <f t="shared" si="65"/>
        <v/>
      </c>
      <c r="E619" s="12" t="str">
        <f t="shared" si="66"/>
        <v/>
      </c>
      <c r="F619" s="12"/>
      <c r="G619" s="12" t="str">
        <f t="shared" si="67"/>
        <v/>
      </c>
      <c r="H619" s="12" t="str">
        <f t="shared" si="68"/>
        <v/>
      </c>
      <c r="I619" s="12" t="str">
        <f t="shared" si="69"/>
        <v/>
      </c>
    </row>
    <row r="620" spans="2:9" x14ac:dyDescent="0.25">
      <c r="B620" s="10" t="str">
        <f t="shared" si="63"/>
        <v/>
      </c>
      <c r="C620" s="12" t="str">
        <f t="shared" si="64"/>
        <v/>
      </c>
      <c r="D620" s="12" t="str">
        <f t="shared" si="65"/>
        <v/>
      </c>
      <c r="E620" s="12" t="str">
        <f t="shared" si="66"/>
        <v/>
      </c>
      <c r="F620" s="12"/>
      <c r="G620" s="12" t="str">
        <f t="shared" si="67"/>
        <v/>
      </c>
      <c r="H620" s="12" t="str">
        <f t="shared" si="68"/>
        <v/>
      </c>
      <c r="I620" s="12" t="str">
        <f t="shared" si="69"/>
        <v/>
      </c>
    </row>
    <row r="621" spans="2:9" x14ac:dyDescent="0.25">
      <c r="B621" s="10" t="str">
        <f t="shared" si="63"/>
        <v/>
      </c>
      <c r="C621" s="12" t="str">
        <f t="shared" si="64"/>
        <v/>
      </c>
      <c r="D621" s="12" t="str">
        <f t="shared" si="65"/>
        <v/>
      </c>
      <c r="E621" s="12" t="str">
        <f t="shared" si="66"/>
        <v/>
      </c>
      <c r="F621" s="12"/>
      <c r="G621" s="12" t="str">
        <f t="shared" si="67"/>
        <v/>
      </c>
      <c r="H621" s="12" t="str">
        <f t="shared" si="68"/>
        <v/>
      </c>
      <c r="I621" s="12" t="str">
        <f t="shared" si="69"/>
        <v/>
      </c>
    </row>
    <row r="622" spans="2:9" x14ac:dyDescent="0.25">
      <c r="B622" s="10" t="str">
        <f t="shared" si="63"/>
        <v/>
      </c>
      <c r="C622" s="12" t="str">
        <f t="shared" si="64"/>
        <v/>
      </c>
      <c r="D622" s="12" t="str">
        <f t="shared" si="65"/>
        <v/>
      </c>
      <c r="E622" s="12" t="str">
        <f t="shared" si="66"/>
        <v/>
      </c>
      <c r="F622" s="12"/>
      <c r="G622" s="12" t="str">
        <f t="shared" si="67"/>
        <v/>
      </c>
      <c r="H622" s="12" t="str">
        <f t="shared" si="68"/>
        <v/>
      </c>
      <c r="I622" s="12" t="str">
        <f t="shared" si="69"/>
        <v/>
      </c>
    </row>
    <row r="623" spans="2:9" x14ac:dyDescent="0.25">
      <c r="B623" s="10" t="str">
        <f t="shared" si="63"/>
        <v/>
      </c>
      <c r="C623" s="12" t="str">
        <f t="shared" si="64"/>
        <v/>
      </c>
      <c r="D623" s="12" t="str">
        <f t="shared" si="65"/>
        <v/>
      </c>
      <c r="E623" s="12" t="str">
        <f t="shared" si="66"/>
        <v/>
      </c>
      <c r="F623" s="12"/>
      <c r="G623" s="12" t="str">
        <f t="shared" si="67"/>
        <v/>
      </c>
      <c r="H623" s="12" t="str">
        <f t="shared" si="68"/>
        <v/>
      </c>
      <c r="I623" s="12" t="str">
        <f t="shared" si="69"/>
        <v/>
      </c>
    </row>
    <row r="624" spans="2:9" x14ac:dyDescent="0.25">
      <c r="B624" s="10" t="str">
        <f t="shared" si="63"/>
        <v/>
      </c>
      <c r="C624" s="12" t="str">
        <f t="shared" si="64"/>
        <v/>
      </c>
      <c r="D624" s="12" t="str">
        <f t="shared" si="65"/>
        <v/>
      </c>
      <c r="E624" s="12" t="str">
        <f t="shared" si="66"/>
        <v/>
      </c>
      <c r="F624" s="12"/>
      <c r="G624" s="12" t="str">
        <f t="shared" si="67"/>
        <v/>
      </c>
      <c r="H624" s="12" t="str">
        <f t="shared" si="68"/>
        <v/>
      </c>
      <c r="I624" s="12" t="str">
        <f t="shared" si="69"/>
        <v/>
      </c>
    </row>
    <row r="625" spans="2:9" x14ac:dyDescent="0.25">
      <c r="B625" s="10" t="str">
        <f t="shared" si="63"/>
        <v/>
      </c>
      <c r="C625" s="12" t="str">
        <f t="shared" si="64"/>
        <v/>
      </c>
      <c r="D625" s="12" t="str">
        <f t="shared" si="65"/>
        <v/>
      </c>
      <c r="E625" s="12" t="str">
        <f t="shared" si="66"/>
        <v/>
      </c>
      <c r="F625" s="12"/>
      <c r="G625" s="12" t="str">
        <f t="shared" si="67"/>
        <v/>
      </c>
      <c r="H625" s="12" t="str">
        <f t="shared" si="68"/>
        <v/>
      </c>
      <c r="I625" s="12" t="str">
        <f t="shared" si="69"/>
        <v/>
      </c>
    </row>
    <row r="626" spans="2:9" x14ac:dyDescent="0.25">
      <c r="B626" s="10" t="str">
        <f t="shared" si="63"/>
        <v/>
      </c>
      <c r="C626" s="12" t="str">
        <f t="shared" si="64"/>
        <v/>
      </c>
      <c r="D626" s="12" t="str">
        <f t="shared" si="65"/>
        <v/>
      </c>
      <c r="E626" s="12" t="str">
        <f t="shared" si="66"/>
        <v/>
      </c>
      <c r="F626" s="12"/>
      <c r="G626" s="12" t="str">
        <f t="shared" si="67"/>
        <v/>
      </c>
      <c r="H626" s="12" t="str">
        <f t="shared" si="68"/>
        <v/>
      </c>
      <c r="I626" s="12" t="str">
        <f t="shared" si="69"/>
        <v/>
      </c>
    </row>
    <row r="627" spans="2:9" x14ac:dyDescent="0.25">
      <c r="B627" s="10" t="str">
        <f t="shared" si="63"/>
        <v/>
      </c>
      <c r="C627" s="12" t="str">
        <f t="shared" si="64"/>
        <v/>
      </c>
      <c r="D627" s="12" t="str">
        <f t="shared" si="65"/>
        <v/>
      </c>
      <c r="E627" s="12" t="str">
        <f t="shared" si="66"/>
        <v/>
      </c>
      <c r="F627" s="12"/>
      <c r="G627" s="12" t="str">
        <f t="shared" si="67"/>
        <v/>
      </c>
      <c r="H627" s="12" t="str">
        <f t="shared" si="68"/>
        <v/>
      </c>
      <c r="I627" s="12" t="str">
        <f t="shared" si="69"/>
        <v/>
      </c>
    </row>
    <row r="628" spans="2:9" x14ac:dyDescent="0.25">
      <c r="B628" s="10" t="str">
        <f t="shared" si="63"/>
        <v/>
      </c>
      <c r="C628" s="12" t="str">
        <f t="shared" si="64"/>
        <v/>
      </c>
      <c r="D628" s="12" t="str">
        <f t="shared" si="65"/>
        <v/>
      </c>
      <c r="E628" s="12" t="str">
        <f t="shared" si="66"/>
        <v/>
      </c>
      <c r="F628" s="12"/>
      <c r="G628" s="12" t="str">
        <f t="shared" si="67"/>
        <v/>
      </c>
      <c r="H628" s="12" t="str">
        <f t="shared" si="68"/>
        <v/>
      </c>
      <c r="I628" s="12" t="str">
        <f t="shared" si="69"/>
        <v/>
      </c>
    </row>
    <row r="629" spans="2:9" x14ac:dyDescent="0.25">
      <c r="B629" s="10" t="str">
        <f t="shared" si="63"/>
        <v/>
      </c>
      <c r="C629" s="12" t="str">
        <f t="shared" si="64"/>
        <v/>
      </c>
      <c r="D629" s="12" t="str">
        <f t="shared" si="65"/>
        <v/>
      </c>
      <c r="E629" s="12" t="str">
        <f t="shared" si="66"/>
        <v/>
      </c>
      <c r="F629" s="12"/>
      <c r="G629" s="12" t="str">
        <f t="shared" si="67"/>
        <v/>
      </c>
      <c r="H629" s="12" t="str">
        <f t="shared" si="68"/>
        <v/>
      </c>
      <c r="I629" s="12" t="str">
        <f t="shared" si="69"/>
        <v/>
      </c>
    </row>
    <row r="630" spans="2:9" x14ac:dyDescent="0.25">
      <c r="B630" s="10" t="str">
        <f t="shared" si="63"/>
        <v/>
      </c>
      <c r="C630" s="12" t="str">
        <f t="shared" si="64"/>
        <v/>
      </c>
      <c r="D630" s="12" t="str">
        <f t="shared" si="65"/>
        <v/>
      </c>
      <c r="E630" s="12" t="str">
        <f t="shared" si="66"/>
        <v/>
      </c>
      <c r="F630" s="12"/>
      <c r="G630" s="12" t="str">
        <f t="shared" si="67"/>
        <v/>
      </c>
      <c r="H630" s="12" t="str">
        <f t="shared" si="68"/>
        <v/>
      </c>
      <c r="I630" s="12" t="str">
        <f t="shared" si="69"/>
        <v/>
      </c>
    </row>
    <row r="631" spans="2:9" x14ac:dyDescent="0.25">
      <c r="B631" s="10" t="str">
        <f t="shared" si="63"/>
        <v/>
      </c>
      <c r="C631" s="12" t="str">
        <f t="shared" si="64"/>
        <v/>
      </c>
      <c r="D631" s="12" t="str">
        <f t="shared" si="65"/>
        <v/>
      </c>
      <c r="E631" s="12" t="str">
        <f t="shared" si="66"/>
        <v/>
      </c>
      <c r="F631" s="12"/>
      <c r="G631" s="12" t="str">
        <f t="shared" si="67"/>
        <v/>
      </c>
      <c r="H631" s="12" t="str">
        <f t="shared" si="68"/>
        <v/>
      </c>
      <c r="I631" s="12" t="str">
        <f t="shared" si="69"/>
        <v/>
      </c>
    </row>
    <row r="632" spans="2:9" x14ac:dyDescent="0.25">
      <c r="B632" s="10" t="str">
        <f t="shared" si="63"/>
        <v/>
      </c>
      <c r="C632" s="12" t="str">
        <f t="shared" si="64"/>
        <v/>
      </c>
      <c r="D632" s="12" t="str">
        <f t="shared" si="65"/>
        <v/>
      </c>
      <c r="E632" s="12" t="str">
        <f t="shared" si="66"/>
        <v/>
      </c>
      <c r="F632" s="12"/>
      <c r="G632" s="12" t="str">
        <f t="shared" si="67"/>
        <v/>
      </c>
      <c r="H632" s="12" t="str">
        <f t="shared" si="68"/>
        <v/>
      </c>
      <c r="I632" s="12" t="str">
        <f t="shared" si="69"/>
        <v/>
      </c>
    </row>
    <row r="633" spans="2:9" x14ac:dyDescent="0.25">
      <c r="B633" s="10" t="str">
        <f t="shared" si="63"/>
        <v/>
      </c>
      <c r="C633" s="12" t="str">
        <f t="shared" si="64"/>
        <v/>
      </c>
      <c r="D633" s="12" t="str">
        <f t="shared" si="65"/>
        <v/>
      </c>
      <c r="E633" s="12" t="str">
        <f t="shared" si="66"/>
        <v/>
      </c>
      <c r="F633" s="12"/>
      <c r="G633" s="12" t="str">
        <f t="shared" si="67"/>
        <v/>
      </c>
      <c r="H633" s="12" t="str">
        <f t="shared" si="68"/>
        <v/>
      </c>
      <c r="I633" s="12" t="str">
        <f t="shared" si="69"/>
        <v/>
      </c>
    </row>
    <row r="634" spans="2:9" x14ac:dyDescent="0.25">
      <c r="B634" s="10" t="str">
        <f t="shared" si="63"/>
        <v/>
      </c>
      <c r="C634" s="12" t="str">
        <f t="shared" si="64"/>
        <v/>
      </c>
      <c r="D634" s="12" t="str">
        <f t="shared" si="65"/>
        <v/>
      </c>
      <c r="E634" s="12" t="str">
        <f t="shared" si="66"/>
        <v/>
      </c>
      <c r="F634" s="12"/>
      <c r="G634" s="12" t="str">
        <f t="shared" si="67"/>
        <v/>
      </c>
      <c r="H634" s="12" t="str">
        <f t="shared" si="68"/>
        <v/>
      </c>
      <c r="I634" s="12" t="str">
        <f t="shared" si="69"/>
        <v/>
      </c>
    </row>
    <row r="635" spans="2:9" x14ac:dyDescent="0.25">
      <c r="B635" s="10" t="str">
        <f t="shared" si="63"/>
        <v/>
      </c>
      <c r="C635" s="12" t="str">
        <f t="shared" si="64"/>
        <v/>
      </c>
      <c r="D635" s="12" t="str">
        <f t="shared" si="65"/>
        <v/>
      </c>
      <c r="E635" s="12" t="str">
        <f t="shared" si="66"/>
        <v/>
      </c>
      <c r="F635" s="12"/>
      <c r="G635" s="12" t="str">
        <f t="shared" si="67"/>
        <v/>
      </c>
      <c r="H635" s="12" t="str">
        <f t="shared" si="68"/>
        <v/>
      </c>
      <c r="I635" s="12" t="str">
        <f t="shared" si="69"/>
        <v/>
      </c>
    </row>
    <row r="636" spans="2:9" x14ac:dyDescent="0.25">
      <c r="B636" s="10" t="str">
        <f t="shared" si="63"/>
        <v/>
      </c>
      <c r="C636" s="12" t="str">
        <f t="shared" si="64"/>
        <v/>
      </c>
      <c r="D636" s="12" t="str">
        <f t="shared" si="65"/>
        <v/>
      </c>
      <c r="E636" s="12" t="str">
        <f t="shared" si="66"/>
        <v/>
      </c>
      <c r="F636" s="12"/>
      <c r="G636" s="12" t="str">
        <f t="shared" si="67"/>
        <v/>
      </c>
      <c r="H636" s="12" t="str">
        <f t="shared" si="68"/>
        <v/>
      </c>
      <c r="I636" s="12" t="str">
        <f t="shared" si="69"/>
        <v/>
      </c>
    </row>
    <row r="637" spans="2:9" x14ac:dyDescent="0.25">
      <c r="B637" s="10" t="str">
        <f t="shared" si="63"/>
        <v/>
      </c>
      <c r="C637" s="12" t="str">
        <f t="shared" si="64"/>
        <v/>
      </c>
      <c r="D637" s="12" t="str">
        <f t="shared" si="65"/>
        <v/>
      </c>
      <c r="E637" s="12" t="str">
        <f t="shared" si="66"/>
        <v/>
      </c>
      <c r="F637" s="12"/>
      <c r="G637" s="12" t="str">
        <f t="shared" si="67"/>
        <v/>
      </c>
      <c r="H637" s="12" t="str">
        <f t="shared" si="68"/>
        <v/>
      </c>
      <c r="I637" s="12" t="str">
        <f t="shared" si="69"/>
        <v/>
      </c>
    </row>
    <row r="638" spans="2:9" x14ac:dyDescent="0.25">
      <c r="B638" s="10" t="str">
        <f t="shared" si="63"/>
        <v/>
      </c>
      <c r="C638" s="12" t="str">
        <f t="shared" si="64"/>
        <v/>
      </c>
      <c r="D638" s="12" t="str">
        <f t="shared" si="65"/>
        <v/>
      </c>
      <c r="E638" s="12" t="str">
        <f t="shared" si="66"/>
        <v/>
      </c>
      <c r="F638" s="12"/>
      <c r="G638" s="12" t="str">
        <f t="shared" si="67"/>
        <v/>
      </c>
      <c r="H638" s="12" t="str">
        <f t="shared" si="68"/>
        <v/>
      </c>
      <c r="I638" s="12" t="str">
        <f t="shared" si="69"/>
        <v/>
      </c>
    </row>
    <row r="639" spans="2:9" x14ac:dyDescent="0.25">
      <c r="B639" s="10" t="str">
        <f t="shared" si="63"/>
        <v/>
      </c>
      <c r="C639" s="12" t="str">
        <f t="shared" si="64"/>
        <v/>
      </c>
      <c r="D639" s="12" t="str">
        <f t="shared" si="65"/>
        <v/>
      </c>
      <c r="E639" s="12" t="str">
        <f t="shared" si="66"/>
        <v/>
      </c>
      <c r="F639" s="12"/>
      <c r="G639" s="12" t="str">
        <f t="shared" si="67"/>
        <v/>
      </c>
      <c r="H639" s="12" t="str">
        <f t="shared" si="68"/>
        <v/>
      </c>
      <c r="I639" s="12" t="str">
        <f t="shared" si="69"/>
        <v/>
      </c>
    </row>
    <row r="640" spans="2:9" x14ac:dyDescent="0.25">
      <c r="B640" s="10" t="str">
        <f t="shared" si="63"/>
        <v/>
      </c>
      <c r="C640" s="12" t="str">
        <f t="shared" si="64"/>
        <v/>
      </c>
      <c r="D640" s="12" t="str">
        <f t="shared" si="65"/>
        <v/>
      </c>
      <c r="E640" s="12" t="str">
        <f t="shared" si="66"/>
        <v/>
      </c>
      <c r="F640" s="12"/>
      <c r="G640" s="12" t="str">
        <f t="shared" si="67"/>
        <v/>
      </c>
      <c r="H640" s="12" t="str">
        <f t="shared" si="68"/>
        <v/>
      </c>
      <c r="I640" s="12" t="str">
        <f t="shared" si="69"/>
        <v/>
      </c>
    </row>
    <row r="641" spans="2:9" x14ac:dyDescent="0.25">
      <c r="B641" s="10" t="str">
        <f t="shared" si="63"/>
        <v/>
      </c>
      <c r="C641" s="12" t="str">
        <f t="shared" si="64"/>
        <v/>
      </c>
      <c r="D641" s="12" t="str">
        <f t="shared" si="65"/>
        <v/>
      </c>
      <c r="E641" s="12" t="str">
        <f t="shared" si="66"/>
        <v/>
      </c>
      <c r="F641" s="12"/>
      <c r="G641" s="12" t="str">
        <f t="shared" si="67"/>
        <v/>
      </c>
      <c r="H641" s="12" t="str">
        <f t="shared" si="68"/>
        <v/>
      </c>
      <c r="I641" s="12" t="str">
        <f t="shared" si="69"/>
        <v/>
      </c>
    </row>
    <row r="642" spans="2:9" x14ac:dyDescent="0.25">
      <c r="B642" s="10" t="str">
        <f t="shared" si="63"/>
        <v/>
      </c>
      <c r="C642" s="12" t="str">
        <f t="shared" si="64"/>
        <v/>
      </c>
      <c r="D642" s="12" t="str">
        <f t="shared" si="65"/>
        <v/>
      </c>
      <c r="E642" s="12" t="str">
        <f t="shared" si="66"/>
        <v/>
      </c>
      <c r="F642" s="12"/>
      <c r="G642" s="12" t="str">
        <f t="shared" si="67"/>
        <v/>
      </c>
      <c r="H642" s="12" t="str">
        <f t="shared" si="68"/>
        <v/>
      </c>
      <c r="I642" s="12" t="str">
        <f t="shared" si="69"/>
        <v/>
      </c>
    </row>
    <row r="643" spans="2:9" x14ac:dyDescent="0.25">
      <c r="B643" s="10" t="str">
        <f t="shared" si="63"/>
        <v/>
      </c>
      <c r="C643" s="12" t="str">
        <f t="shared" si="64"/>
        <v/>
      </c>
      <c r="D643" s="12" t="str">
        <f t="shared" si="65"/>
        <v/>
      </c>
      <c r="E643" s="12" t="str">
        <f t="shared" si="66"/>
        <v/>
      </c>
      <c r="F643" s="12"/>
      <c r="G643" s="12" t="str">
        <f t="shared" si="67"/>
        <v/>
      </c>
      <c r="H643" s="12" t="str">
        <f t="shared" si="68"/>
        <v/>
      </c>
      <c r="I643" s="12" t="str">
        <f t="shared" si="69"/>
        <v/>
      </c>
    </row>
    <row r="644" spans="2:9" x14ac:dyDescent="0.25">
      <c r="B644" s="10" t="str">
        <f t="shared" si="63"/>
        <v/>
      </c>
      <c r="C644" s="12" t="str">
        <f t="shared" si="64"/>
        <v/>
      </c>
      <c r="D644" s="12" t="str">
        <f t="shared" si="65"/>
        <v/>
      </c>
      <c r="E644" s="12" t="str">
        <f t="shared" si="66"/>
        <v/>
      </c>
      <c r="F644" s="12"/>
      <c r="G644" s="12" t="str">
        <f t="shared" si="67"/>
        <v/>
      </c>
      <c r="H644" s="12" t="str">
        <f t="shared" si="68"/>
        <v/>
      </c>
      <c r="I644" s="12" t="str">
        <f t="shared" si="69"/>
        <v/>
      </c>
    </row>
    <row r="645" spans="2:9" x14ac:dyDescent="0.25">
      <c r="B645" s="10" t="str">
        <f t="shared" si="63"/>
        <v/>
      </c>
      <c r="C645" s="12" t="str">
        <f t="shared" si="64"/>
        <v/>
      </c>
      <c r="D645" s="12" t="str">
        <f t="shared" si="65"/>
        <v/>
      </c>
      <c r="E645" s="12" t="str">
        <f t="shared" si="66"/>
        <v/>
      </c>
      <c r="F645" s="12"/>
      <c r="G645" s="12" t="str">
        <f t="shared" si="67"/>
        <v/>
      </c>
      <c r="H645" s="12" t="str">
        <f t="shared" si="68"/>
        <v/>
      </c>
      <c r="I645" s="12" t="str">
        <f t="shared" si="69"/>
        <v/>
      </c>
    </row>
    <row r="646" spans="2:9" x14ac:dyDescent="0.25">
      <c r="B646" s="10" t="str">
        <f t="shared" si="63"/>
        <v/>
      </c>
      <c r="C646" s="12" t="str">
        <f t="shared" si="64"/>
        <v/>
      </c>
      <c r="D646" s="12" t="str">
        <f t="shared" si="65"/>
        <v/>
      </c>
      <c r="E646" s="12" t="str">
        <f t="shared" si="66"/>
        <v/>
      </c>
      <c r="F646" s="12"/>
      <c r="G646" s="12" t="str">
        <f t="shared" si="67"/>
        <v/>
      </c>
      <c r="H646" s="12" t="str">
        <f t="shared" si="68"/>
        <v/>
      </c>
      <c r="I646" s="12" t="str">
        <f t="shared" si="69"/>
        <v/>
      </c>
    </row>
    <row r="647" spans="2:9" x14ac:dyDescent="0.25">
      <c r="B647" s="10" t="str">
        <f t="shared" si="63"/>
        <v/>
      </c>
      <c r="C647" s="12" t="str">
        <f t="shared" si="64"/>
        <v/>
      </c>
      <c r="D647" s="12" t="str">
        <f t="shared" si="65"/>
        <v/>
      </c>
      <c r="E647" s="12" t="str">
        <f t="shared" si="66"/>
        <v/>
      </c>
      <c r="F647" s="12"/>
      <c r="G647" s="12" t="str">
        <f t="shared" si="67"/>
        <v/>
      </c>
      <c r="H647" s="12" t="str">
        <f t="shared" si="68"/>
        <v/>
      </c>
      <c r="I647" s="12" t="str">
        <f t="shared" si="69"/>
        <v/>
      </c>
    </row>
    <row r="648" spans="2:9" x14ac:dyDescent="0.25">
      <c r="B648" s="10" t="str">
        <f t="shared" si="63"/>
        <v/>
      </c>
      <c r="C648" s="12" t="str">
        <f t="shared" si="64"/>
        <v/>
      </c>
      <c r="D648" s="12" t="str">
        <f t="shared" si="65"/>
        <v/>
      </c>
      <c r="E648" s="12" t="str">
        <f t="shared" si="66"/>
        <v/>
      </c>
      <c r="F648" s="12"/>
      <c r="G648" s="12" t="str">
        <f t="shared" si="67"/>
        <v/>
      </c>
      <c r="H648" s="12" t="str">
        <f t="shared" si="68"/>
        <v/>
      </c>
      <c r="I648" s="12" t="str">
        <f t="shared" si="69"/>
        <v/>
      </c>
    </row>
    <row r="649" spans="2:9" x14ac:dyDescent="0.25">
      <c r="B649" s="10" t="str">
        <f t="shared" si="63"/>
        <v/>
      </c>
      <c r="C649" s="12" t="str">
        <f t="shared" si="64"/>
        <v/>
      </c>
      <c r="D649" s="12" t="str">
        <f t="shared" si="65"/>
        <v/>
      </c>
      <c r="E649" s="12" t="str">
        <f t="shared" si="66"/>
        <v/>
      </c>
      <c r="F649" s="12"/>
      <c r="G649" s="12" t="str">
        <f t="shared" si="67"/>
        <v/>
      </c>
      <c r="H649" s="12" t="str">
        <f t="shared" si="68"/>
        <v/>
      </c>
      <c r="I649" s="12" t="str">
        <f t="shared" si="69"/>
        <v/>
      </c>
    </row>
    <row r="650" spans="2:9" x14ac:dyDescent="0.25">
      <c r="B650" s="10" t="str">
        <f t="shared" si="63"/>
        <v/>
      </c>
      <c r="C650" s="12" t="str">
        <f t="shared" si="64"/>
        <v/>
      </c>
      <c r="D650" s="12" t="str">
        <f t="shared" si="65"/>
        <v/>
      </c>
      <c r="E650" s="12" t="str">
        <f t="shared" si="66"/>
        <v/>
      </c>
      <c r="F650" s="12"/>
      <c r="G650" s="12" t="str">
        <f t="shared" si="67"/>
        <v/>
      </c>
      <c r="H650" s="12" t="str">
        <f t="shared" si="68"/>
        <v/>
      </c>
      <c r="I650" s="12" t="str">
        <f t="shared" si="69"/>
        <v/>
      </c>
    </row>
    <row r="651" spans="2:9" x14ac:dyDescent="0.25">
      <c r="B651" s="10" t="str">
        <f t="shared" si="63"/>
        <v/>
      </c>
      <c r="C651" s="12" t="str">
        <f t="shared" si="64"/>
        <v/>
      </c>
      <c r="D651" s="12" t="str">
        <f t="shared" si="65"/>
        <v/>
      </c>
      <c r="E651" s="12" t="str">
        <f t="shared" si="66"/>
        <v/>
      </c>
      <c r="F651" s="12"/>
      <c r="G651" s="12" t="str">
        <f t="shared" si="67"/>
        <v/>
      </c>
      <c r="H651" s="12" t="str">
        <f t="shared" si="68"/>
        <v/>
      </c>
      <c r="I651" s="12" t="str">
        <f t="shared" si="69"/>
        <v/>
      </c>
    </row>
    <row r="652" spans="2:9" x14ac:dyDescent="0.25">
      <c r="B652" s="10" t="str">
        <f t="shared" si="63"/>
        <v/>
      </c>
      <c r="C652" s="12" t="str">
        <f t="shared" si="64"/>
        <v/>
      </c>
      <c r="D652" s="12" t="str">
        <f t="shared" si="65"/>
        <v/>
      </c>
      <c r="E652" s="12" t="str">
        <f t="shared" si="66"/>
        <v/>
      </c>
      <c r="F652" s="12"/>
      <c r="G652" s="12" t="str">
        <f t="shared" si="67"/>
        <v/>
      </c>
      <c r="H652" s="12" t="str">
        <f t="shared" si="68"/>
        <v/>
      </c>
      <c r="I652" s="12" t="str">
        <f t="shared" si="69"/>
        <v/>
      </c>
    </row>
    <row r="653" spans="2:9" x14ac:dyDescent="0.25">
      <c r="B653" s="10" t="str">
        <f t="shared" si="63"/>
        <v/>
      </c>
      <c r="C653" s="12" t="str">
        <f t="shared" si="64"/>
        <v/>
      </c>
      <c r="D653" s="12" t="str">
        <f t="shared" si="65"/>
        <v/>
      </c>
      <c r="E653" s="12" t="str">
        <f t="shared" si="66"/>
        <v/>
      </c>
      <c r="F653" s="12"/>
      <c r="G653" s="12" t="str">
        <f t="shared" si="67"/>
        <v/>
      </c>
      <c r="H653" s="12" t="str">
        <f t="shared" si="68"/>
        <v/>
      </c>
      <c r="I653" s="12" t="str">
        <f t="shared" si="69"/>
        <v/>
      </c>
    </row>
    <row r="654" spans="2:9" x14ac:dyDescent="0.25">
      <c r="B654" s="10" t="str">
        <f t="shared" si="63"/>
        <v/>
      </c>
      <c r="C654" s="12" t="str">
        <f t="shared" si="64"/>
        <v/>
      </c>
      <c r="D654" s="12" t="str">
        <f t="shared" si="65"/>
        <v/>
      </c>
      <c r="E654" s="12" t="str">
        <f t="shared" si="66"/>
        <v/>
      </c>
      <c r="F654" s="12"/>
      <c r="G654" s="12" t="str">
        <f t="shared" si="67"/>
        <v/>
      </c>
      <c r="H654" s="12" t="str">
        <f t="shared" si="68"/>
        <v/>
      </c>
      <c r="I654" s="12" t="str">
        <f t="shared" si="69"/>
        <v/>
      </c>
    </row>
    <row r="655" spans="2:9" x14ac:dyDescent="0.25">
      <c r="B655" s="10" t="str">
        <f t="shared" si="63"/>
        <v/>
      </c>
      <c r="C655" s="12" t="str">
        <f t="shared" si="64"/>
        <v/>
      </c>
      <c r="D655" s="12" t="str">
        <f t="shared" si="65"/>
        <v/>
      </c>
      <c r="E655" s="12" t="str">
        <f t="shared" si="66"/>
        <v/>
      </c>
      <c r="F655" s="12"/>
      <c r="G655" s="12" t="str">
        <f t="shared" si="67"/>
        <v/>
      </c>
      <c r="H655" s="12" t="str">
        <f t="shared" si="68"/>
        <v/>
      </c>
      <c r="I655" s="12" t="str">
        <f t="shared" si="69"/>
        <v/>
      </c>
    </row>
    <row r="656" spans="2:9" x14ac:dyDescent="0.25">
      <c r="B656" s="10" t="str">
        <f t="shared" si="63"/>
        <v/>
      </c>
      <c r="C656" s="12" t="str">
        <f t="shared" si="64"/>
        <v/>
      </c>
      <c r="D656" s="12" t="str">
        <f t="shared" si="65"/>
        <v/>
      </c>
      <c r="E656" s="12" t="str">
        <f t="shared" si="66"/>
        <v/>
      </c>
      <c r="F656" s="12"/>
      <c r="G656" s="12" t="str">
        <f t="shared" si="67"/>
        <v/>
      </c>
      <c r="H656" s="12" t="str">
        <f t="shared" si="68"/>
        <v/>
      </c>
      <c r="I656" s="12" t="str">
        <f t="shared" si="69"/>
        <v/>
      </c>
    </row>
    <row r="657" spans="2:9" x14ac:dyDescent="0.25">
      <c r="B657" s="10" t="str">
        <f t="shared" si="63"/>
        <v/>
      </c>
      <c r="C657" s="12" t="str">
        <f t="shared" si="64"/>
        <v/>
      </c>
      <c r="D657" s="12" t="str">
        <f t="shared" si="65"/>
        <v/>
      </c>
      <c r="E657" s="12" t="str">
        <f t="shared" si="66"/>
        <v/>
      </c>
      <c r="F657" s="12"/>
      <c r="G657" s="12" t="str">
        <f t="shared" si="67"/>
        <v/>
      </c>
      <c r="H657" s="12" t="str">
        <f t="shared" si="68"/>
        <v/>
      </c>
      <c r="I657" s="12" t="str">
        <f t="shared" si="69"/>
        <v/>
      </c>
    </row>
    <row r="658" spans="2:9" x14ac:dyDescent="0.25">
      <c r="B658" s="10" t="str">
        <f t="shared" si="63"/>
        <v/>
      </c>
      <c r="C658" s="12" t="str">
        <f t="shared" si="64"/>
        <v/>
      </c>
      <c r="D658" s="12" t="str">
        <f t="shared" si="65"/>
        <v/>
      </c>
      <c r="E658" s="12" t="str">
        <f t="shared" si="66"/>
        <v/>
      </c>
      <c r="F658" s="12"/>
      <c r="G658" s="12" t="str">
        <f t="shared" si="67"/>
        <v/>
      </c>
      <c r="H658" s="12" t="str">
        <f t="shared" si="68"/>
        <v/>
      </c>
      <c r="I658" s="12" t="str">
        <f t="shared" si="69"/>
        <v/>
      </c>
    </row>
    <row r="659" spans="2:9" x14ac:dyDescent="0.25">
      <c r="B659" s="10" t="str">
        <f t="shared" si="63"/>
        <v/>
      </c>
      <c r="C659" s="12" t="str">
        <f t="shared" si="64"/>
        <v/>
      </c>
      <c r="D659" s="12" t="str">
        <f t="shared" si="65"/>
        <v/>
      </c>
      <c r="E659" s="12" t="str">
        <f t="shared" si="66"/>
        <v/>
      </c>
      <c r="F659" s="12"/>
      <c r="G659" s="12" t="str">
        <f t="shared" si="67"/>
        <v/>
      </c>
      <c r="H659" s="12" t="str">
        <f t="shared" si="68"/>
        <v/>
      </c>
      <c r="I659" s="12" t="str">
        <f t="shared" si="69"/>
        <v/>
      </c>
    </row>
    <row r="660" spans="2:9" x14ac:dyDescent="0.25">
      <c r="B660" s="10" t="str">
        <f t="shared" si="63"/>
        <v/>
      </c>
      <c r="C660" s="12" t="str">
        <f t="shared" si="64"/>
        <v/>
      </c>
      <c r="D660" s="12" t="str">
        <f t="shared" si="65"/>
        <v/>
      </c>
      <c r="E660" s="12" t="str">
        <f t="shared" si="66"/>
        <v/>
      </c>
      <c r="F660" s="12"/>
      <c r="G660" s="12" t="str">
        <f t="shared" si="67"/>
        <v/>
      </c>
      <c r="H660" s="12" t="str">
        <f t="shared" si="68"/>
        <v/>
      </c>
      <c r="I660" s="12" t="str">
        <f t="shared" si="69"/>
        <v/>
      </c>
    </row>
    <row r="661" spans="2:9" x14ac:dyDescent="0.25">
      <c r="B661" s="10" t="str">
        <f t="shared" si="63"/>
        <v/>
      </c>
      <c r="C661" s="12" t="str">
        <f t="shared" si="64"/>
        <v/>
      </c>
      <c r="D661" s="12" t="str">
        <f t="shared" si="65"/>
        <v/>
      </c>
      <c r="E661" s="12" t="str">
        <f t="shared" si="66"/>
        <v/>
      </c>
      <c r="F661" s="12"/>
      <c r="G661" s="12" t="str">
        <f t="shared" si="67"/>
        <v/>
      </c>
      <c r="H661" s="12" t="str">
        <f t="shared" si="68"/>
        <v/>
      </c>
      <c r="I661" s="12" t="str">
        <f t="shared" si="69"/>
        <v/>
      </c>
    </row>
    <row r="662" spans="2:9" x14ac:dyDescent="0.25">
      <c r="B662" s="10" t="str">
        <f t="shared" si="63"/>
        <v/>
      </c>
      <c r="C662" s="12" t="str">
        <f t="shared" si="64"/>
        <v/>
      </c>
      <c r="D662" s="12" t="str">
        <f t="shared" si="65"/>
        <v/>
      </c>
      <c r="E662" s="12" t="str">
        <f t="shared" si="66"/>
        <v/>
      </c>
      <c r="F662" s="12"/>
      <c r="G662" s="12" t="str">
        <f t="shared" si="67"/>
        <v/>
      </c>
      <c r="H662" s="12" t="str">
        <f t="shared" si="68"/>
        <v/>
      </c>
      <c r="I662" s="12" t="str">
        <f t="shared" si="69"/>
        <v/>
      </c>
    </row>
    <row r="663" spans="2:9" x14ac:dyDescent="0.25">
      <c r="B663" s="10" t="str">
        <f t="shared" si="63"/>
        <v/>
      </c>
      <c r="C663" s="12" t="str">
        <f t="shared" si="64"/>
        <v/>
      </c>
      <c r="D663" s="12" t="str">
        <f t="shared" si="65"/>
        <v/>
      </c>
      <c r="E663" s="12" t="str">
        <f t="shared" si="66"/>
        <v/>
      </c>
      <c r="F663" s="12"/>
      <c r="G663" s="12" t="str">
        <f t="shared" si="67"/>
        <v/>
      </c>
      <c r="H663" s="12" t="str">
        <f t="shared" si="68"/>
        <v/>
      </c>
      <c r="I663" s="12" t="str">
        <f t="shared" si="69"/>
        <v/>
      </c>
    </row>
    <row r="664" spans="2:9" x14ac:dyDescent="0.25">
      <c r="B664" s="10" t="str">
        <f t="shared" si="63"/>
        <v/>
      </c>
      <c r="C664" s="12" t="str">
        <f t="shared" si="64"/>
        <v/>
      </c>
      <c r="D664" s="12" t="str">
        <f t="shared" si="65"/>
        <v/>
      </c>
      <c r="E664" s="12" t="str">
        <f t="shared" si="66"/>
        <v/>
      </c>
      <c r="F664" s="12"/>
      <c r="G664" s="12" t="str">
        <f t="shared" si="67"/>
        <v/>
      </c>
      <c r="H664" s="12" t="str">
        <f t="shared" si="68"/>
        <v/>
      </c>
      <c r="I664" s="12" t="str">
        <f t="shared" si="69"/>
        <v/>
      </c>
    </row>
    <row r="665" spans="2:9" x14ac:dyDescent="0.25">
      <c r="B665" s="10" t="str">
        <f t="shared" si="63"/>
        <v/>
      </c>
      <c r="C665" s="12" t="str">
        <f t="shared" si="64"/>
        <v/>
      </c>
      <c r="D665" s="12" t="str">
        <f t="shared" si="65"/>
        <v/>
      </c>
      <c r="E665" s="12" t="str">
        <f t="shared" si="66"/>
        <v/>
      </c>
      <c r="F665" s="12"/>
      <c r="G665" s="12" t="str">
        <f t="shared" si="67"/>
        <v/>
      </c>
      <c r="H665" s="12" t="str">
        <f t="shared" si="68"/>
        <v/>
      </c>
      <c r="I665" s="12" t="str">
        <f t="shared" si="69"/>
        <v/>
      </c>
    </row>
    <row r="666" spans="2:9" x14ac:dyDescent="0.25">
      <c r="B666" s="10" t="str">
        <f t="shared" si="63"/>
        <v/>
      </c>
      <c r="C666" s="12" t="str">
        <f t="shared" si="64"/>
        <v/>
      </c>
      <c r="D666" s="12" t="str">
        <f t="shared" si="65"/>
        <v/>
      </c>
      <c r="E666" s="12" t="str">
        <f t="shared" si="66"/>
        <v/>
      </c>
      <c r="F666" s="12"/>
      <c r="G666" s="12" t="str">
        <f t="shared" si="67"/>
        <v/>
      </c>
      <c r="H666" s="12" t="str">
        <f t="shared" si="68"/>
        <v/>
      </c>
      <c r="I666" s="12" t="str">
        <f t="shared" si="69"/>
        <v/>
      </c>
    </row>
    <row r="667" spans="2:9" x14ac:dyDescent="0.25">
      <c r="B667" s="10" t="str">
        <f t="shared" si="63"/>
        <v/>
      </c>
      <c r="C667" s="12" t="str">
        <f t="shared" si="64"/>
        <v/>
      </c>
      <c r="D667" s="12" t="str">
        <f t="shared" si="65"/>
        <v/>
      </c>
      <c r="E667" s="12" t="str">
        <f t="shared" si="66"/>
        <v/>
      </c>
      <c r="F667" s="12"/>
      <c r="G667" s="12" t="str">
        <f t="shared" si="67"/>
        <v/>
      </c>
      <c r="H667" s="12" t="str">
        <f t="shared" si="68"/>
        <v/>
      </c>
      <c r="I667" s="12" t="str">
        <f t="shared" si="69"/>
        <v/>
      </c>
    </row>
    <row r="668" spans="2:9" x14ac:dyDescent="0.25">
      <c r="B668" s="10" t="str">
        <f t="shared" si="63"/>
        <v/>
      </c>
      <c r="C668" s="12" t="str">
        <f t="shared" si="64"/>
        <v/>
      </c>
      <c r="D668" s="12" t="str">
        <f t="shared" si="65"/>
        <v/>
      </c>
      <c r="E668" s="12" t="str">
        <f t="shared" si="66"/>
        <v/>
      </c>
      <c r="F668" s="12"/>
      <c r="G668" s="12" t="str">
        <f t="shared" si="67"/>
        <v/>
      </c>
      <c r="H668" s="12" t="str">
        <f t="shared" si="68"/>
        <v/>
      </c>
      <c r="I668" s="12" t="str">
        <f t="shared" si="69"/>
        <v/>
      </c>
    </row>
    <row r="669" spans="2:9" x14ac:dyDescent="0.25">
      <c r="B669" s="10" t="str">
        <f t="shared" si="63"/>
        <v/>
      </c>
      <c r="C669" s="12" t="str">
        <f t="shared" si="64"/>
        <v/>
      </c>
      <c r="D669" s="12" t="str">
        <f t="shared" si="65"/>
        <v/>
      </c>
      <c r="E669" s="12" t="str">
        <f t="shared" si="66"/>
        <v/>
      </c>
      <c r="F669" s="12"/>
      <c r="G669" s="12" t="str">
        <f t="shared" si="67"/>
        <v/>
      </c>
      <c r="H669" s="12" t="str">
        <f t="shared" si="68"/>
        <v/>
      </c>
      <c r="I669" s="12" t="str">
        <f t="shared" si="69"/>
        <v/>
      </c>
    </row>
    <row r="670" spans="2:9" x14ac:dyDescent="0.25">
      <c r="B670" s="10" t="str">
        <f t="shared" si="63"/>
        <v/>
      </c>
      <c r="C670" s="12" t="str">
        <f t="shared" si="64"/>
        <v/>
      </c>
      <c r="D670" s="12" t="str">
        <f t="shared" si="65"/>
        <v/>
      </c>
      <c r="E670" s="12" t="str">
        <f t="shared" si="66"/>
        <v/>
      </c>
      <c r="F670" s="12"/>
      <c r="G670" s="12" t="str">
        <f t="shared" si="67"/>
        <v/>
      </c>
      <c r="H670" s="12" t="str">
        <f t="shared" si="68"/>
        <v/>
      </c>
      <c r="I670" s="12" t="str">
        <f t="shared" si="69"/>
        <v/>
      </c>
    </row>
    <row r="671" spans="2:9" x14ac:dyDescent="0.25">
      <c r="B671" s="10" t="str">
        <f t="shared" si="63"/>
        <v/>
      </c>
      <c r="C671" s="12" t="str">
        <f t="shared" si="64"/>
        <v/>
      </c>
      <c r="D671" s="12" t="str">
        <f t="shared" si="65"/>
        <v/>
      </c>
      <c r="E671" s="12" t="str">
        <f t="shared" si="66"/>
        <v/>
      </c>
      <c r="F671" s="12"/>
      <c r="G671" s="12" t="str">
        <f t="shared" si="67"/>
        <v/>
      </c>
      <c r="H671" s="12" t="str">
        <f t="shared" si="68"/>
        <v/>
      </c>
      <c r="I671" s="12" t="str">
        <f t="shared" si="69"/>
        <v/>
      </c>
    </row>
    <row r="672" spans="2:9" x14ac:dyDescent="0.25">
      <c r="B672" s="10" t="str">
        <f t="shared" ref="B672:B735" si="70">IF(OR(G671&lt;0.01,G671="",G671=0,),"",B671+1)</f>
        <v/>
      </c>
      <c r="C672" s="12" t="str">
        <f t="shared" ref="C672:C735" si="71">IF(B672="","",IF($H$6&gt;((G671*$H$5)+G671),((G671*$H$5)+G671),$H$6))</f>
        <v/>
      </c>
      <c r="D672" s="12" t="str">
        <f t="shared" ref="D672:D735" si="72">IF(B672="","",(C672-E672))</f>
        <v/>
      </c>
      <c r="E672" s="12" t="str">
        <f t="shared" ref="E672:E735" si="73">IF(B672="","",(G671*$H$5))</f>
        <v/>
      </c>
      <c r="F672" s="12"/>
      <c r="G672" s="12" t="str">
        <f t="shared" ref="G672:G735" si="74">IF(OR(B672="",0),"",(G671-D672-F672))</f>
        <v/>
      </c>
      <c r="H672" s="12" t="str">
        <f t="shared" ref="H672:H735" si="75">IF(B672="","",(H671+D672+F672))</f>
        <v/>
      </c>
      <c r="I672" s="12" t="str">
        <f t="shared" ref="I672:I735" si="76">IF(B672="","",(I671+E672))</f>
        <v/>
      </c>
    </row>
    <row r="673" spans="2:9" x14ac:dyDescent="0.25">
      <c r="B673" s="10" t="str">
        <f t="shared" si="70"/>
        <v/>
      </c>
      <c r="C673" s="12" t="str">
        <f t="shared" si="71"/>
        <v/>
      </c>
      <c r="D673" s="12" t="str">
        <f t="shared" si="72"/>
        <v/>
      </c>
      <c r="E673" s="12" t="str">
        <f t="shared" si="73"/>
        <v/>
      </c>
      <c r="F673" s="12"/>
      <c r="G673" s="12" t="str">
        <f t="shared" si="74"/>
        <v/>
      </c>
      <c r="H673" s="12" t="str">
        <f t="shared" si="75"/>
        <v/>
      </c>
      <c r="I673" s="12" t="str">
        <f t="shared" si="76"/>
        <v/>
      </c>
    </row>
    <row r="674" spans="2:9" x14ac:dyDescent="0.25">
      <c r="B674" s="10" t="str">
        <f t="shared" si="70"/>
        <v/>
      </c>
      <c r="C674" s="12" t="str">
        <f t="shared" si="71"/>
        <v/>
      </c>
      <c r="D674" s="12" t="str">
        <f t="shared" si="72"/>
        <v/>
      </c>
      <c r="E674" s="12" t="str">
        <f t="shared" si="73"/>
        <v/>
      </c>
      <c r="F674" s="12"/>
      <c r="G674" s="12" t="str">
        <f t="shared" si="74"/>
        <v/>
      </c>
      <c r="H674" s="12" t="str">
        <f t="shared" si="75"/>
        <v/>
      </c>
      <c r="I674" s="12" t="str">
        <f t="shared" si="76"/>
        <v/>
      </c>
    </row>
    <row r="675" spans="2:9" x14ac:dyDescent="0.25">
      <c r="B675" s="10" t="str">
        <f t="shared" si="70"/>
        <v/>
      </c>
      <c r="C675" s="12" t="str">
        <f t="shared" si="71"/>
        <v/>
      </c>
      <c r="D675" s="12" t="str">
        <f t="shared" si="72"/>
        <v/>
      </c>
      <c r="E675" s="12" t="str">
        <f t="shared" si="73"/>
        <v/>
      </c>
      <c r="F675" s="12"/>
      <c r="G675" s="12" t="str">
        <f t="shared" si="74"/>
        <v/>
      </c>
      <c r="H675" s="12" t="str">
        <f t="shared" si="75"/>
        <v/>
      </c>
      <c r="I675" s="12" t="str">
        <f t="shared" si="76"/>
        <v/>
      </c>
    </row>
    <row r="676" spans="2:9" x14ac:dyDescent="0.25">
      <c r="B676" s="10" t="str">
        <f t="shared" si="70"/>
        <v/>
      </c>
      <c r="C676" s="12" t="str">
        <f t="shared" si="71"/>
        <v/>
      </c>
      <c r="D676" s="12" t="str">
        <f t="shared" si="72"/>
        <v/>
      </c>
      <c r="E676" s="12" t="str">
        <f t="shared" si="73"/>
        <v/>
      </c>
      <c r="F676" s="12"/>
      <c r="G676" s="12" t="str">
        <f t="shared" si="74"/>
        <v/>
      </c>
      <c r="H676" s="12" t="str">
        <f t="shared" si="75"/>
        <v/>
      </c>
      <c r="I676" s="12" t="str">
        <f t="shared" si="76"/>
        <v/>
      </c>
    </row>
    <row r="677" spans="2:9" x14ac:dyDescent="0.25">
      <c r="B677" s="10" t="str">
        <f t="shared" si="70"/>
        <v/>
      </c>
      <c r="C677" s="12" t="str">
        <f t="shared" si="71"/>
        <v/>
      </c>
      <c r="D677" s="12" t="str">
        <f t="shared" si="72"/>
        <v/>
      </c>
      <c r="E677" s="12" t="str">
        <f t="shared" si="73"/>
        <v/>
      </c>
      <c r="F677" s="12"/>
      <c r="G677" s="12" t="str">
        <f t="shared" si="74"/>
        <v/>
      </c>
      <c r="H677" s="12" t="str">
        <f t="shared" si="75"/>
        <v/>
      </c>
      <c r="I677" s="12" t="str">
        <f t="shared" si="76"/>
        <v/>
      </c>
    </row>
    <row r="678" spans="2:9" x14ac:dyDescent="0.25">
      <c r="B678" s="10" t="str">
        <f t="shared" si="70"/>
        <v/>
      </c>
      <c r="C678" s="12" t="str">
        <f t="shared" si="71"/>
        <v/>
      </c>
      <c r="D678" s="12" t="str">
        <f t="shared" si="72"/>
        <v/>
      </c>
      <c r="E678" s="12" t="str">
        <f t="shared" si="73"/>
        <v/>
      </c>
      <c r="F678" s="12"/>
      <c r="G678" s="12" t="str">
        <f t="shared" si="74"/>
        <v/>
      </c>
      <c r="H678" s="12" t="str">
        <f t="shared" si="75"/>
        <v/>
      </c>
      <c r="I678" s="12" t="str">
        <f t="shared" si="76"/>
        <v/>
      </c>
    </row>
    <row r="679" spans="2:9" x14ac:dyDescent="0.25">
      <c r="B679" s="10" t="str">
        <f t="shared" si="70"/>
        <v/>
      </c>
      <c r="C679" s="12" t="str">
        <f t="shared" si="71"/>
        <v/>
      </c>
      <c r="D679" s="12" t="str">
        <f t="shared" si="72"/>
        <v/>
      </c>
      <c r="E679" s="12" t="str">
        <f t="shared" si="73"/>
        <v/>
      </c>
      <c r="F679" s="12"/>
      <c r="G679" s="12" t="str">
        <f t="shared" si="74"/>
        <v/>
      </c>
      <c r="H679" s="12" t="str">
        <f t="shared" si="75"/>
        <v/>
      </c>
      <c r="I679" s="12" t="str">
        <f t="shared" si="76"/>
        <v/>
      </c>
    </row>
    <row r="680" spans="2:9" x14ac:dyDescent="0.25">
      <c r="B680" s="10" t="str">
        <f t="shared" si="70"/>
        <v/>
      </c>
      <c r="C680" s="12" t="str">
        <f t="shared" si="71"/>
        <v/>
      </c>
      <c r="D680" s="12" t="str">
        <f t="shared" si="72"/>
        <v/>
      </c>
      <c r="E680" s="12" t="str">
        <f t="shared" si="73"/>
        <v/>
      </c>
      <c r="F680" s="12"/>
      <c r="G680" s="12" t="str">
        <f t="shared" si="74"/>
        <v/>
      </c>
      <c r="H680" s="12" t="str">
        <f t="shared" si="75"/>
        <v/>
      </c>
      <c r="I680" s="12" t="str">
        <f t="shared" si="76"/>
        <v/>
      </c>
    </row>
    <row r="681" spans="2:9" x14ac:dyDescent="0.25">
      <c r="B681" s="10" t="str">
        <f t="shared" si="70"/>
        <v/>
      </c>
      <c r="C681" s="12" t="str">
        <f t="shared" si="71"/>
        <v/>
      </c>
      <c r="D681" s="12" t="str">
        <f t="shared" si="72"/>
        <v/>
      </c>
      <c r="E681" s="12" t="str">
        <f t="shared" si="73"/>
        <v/>
      </c>
      <c r="F681" s="12"/>
      <c r="G681" s="12" t="str">
        <f t="shared" si="74"/>
        <v/>
      </c>
      <c r="H681" s="12" t="str">
        <f t="shared" si="75"/>
        <v/>
      </c>
      <c r="I681" s="12" t="str">
        <f t="shared" si="76"/>
        <v/>
      </c>
    </row>
    <row r="682" spans="2:9" x14ac:dyDescent="0.25">
      <c r="B682" s="10" t="str">
        <f t="shared" si="70"/>
        <v/>
      </c>
      <c r="C682" s="12" t="str">
        <f t="shared" si="71"/>
        <v/>
      </c>
      <c r="D682" s="12" t="str">
        <f t="shared" si="72"/>
        <v/>
      </c>
      <c r="E682" s="12" t="str">
        <f t="shared" si="73"/>
        <v/>
      </c>
      <c r="F682" s="12"/>
      <c r="G682" s="12" t="str">
        <f t="shared" si="74"/>
        <v/>
      </c>
      <c r="H682" s="12" t="str">
        <f t="shared" si="75"/>
        <v/>
      </c>
      <c r="I682" s="12" t="str">
        <f t="shared" si="76"/>
        <v/>
      </c>
    </row>
    <row r="683" spans="2:9" x14ac:dyDescent="0.25">
      <c r="B683" s="10" t="str">
        <f t="shared" si="70"/>
        <v/>
      </c>
      <c r="C683" s="12" t="str">
        <f t="shared" si="71"/>
        <v/>
      </c>
      <c r="D683" s="12" t="str">
        <f t="shared" si="72"/>
        <v/>
      </c>
      <c r="E683" s="12" t="str">
        <f t="shared" si="73"/>
        <v/>
      </c>
      <c r="F683" s="12"/>
      <c r="G683" s="12" t="str">
        <f t="shared" si="74"/>
        <v/>
      </c>
      <c r="H683" s="12" t="str">
        <f t="shared" si="75"/>
        <v/>
      </c>
      <c r="I683" s="12" t="str">
        <f t="shared" si="76"/>
        <v/>
      </c>
    </row>
    <row r="684" spans="2:9" x14ac:dyDescent="0.25">
      <c r="B684" s="10" t="str">
        <f t="shared" si="70"/>
        <v/>
      </c>
      <c r="C684" s="12" t="str">
        <f t="shared" si="71"/>
        <v/>
      </c>
      <c r="D684" s="12" t="str">
        <f t="shared" si="72"/>
        <v/>
      </c>
      <c r="E684" s="12" t="str">
        <f t="shared" si="73"/>
        <v/>
      </c>
      <c r="F684" s="12"/>
      <c r="G684" s="12" t="str">
        <f t="shared" si="74"/>
        <v/>
      </c>
      <c r="H684" s="12" t="str">
        <f t="shared" si="75"/>
        <v/>
      </c>
      <c r="I684" s="12" t="str">
        <f t="shared" si="76"/>
        <v/>
      </c>
    </row>
    <row r="685" spans="2:9" x14ac:dyDescent="0.25">
      <c r="B685" s="10" t="str">
        <f t="shared" si="70"/>
        <v/>
      </c>
      <c r="C685" s="12" t="str">
        <f t="shared" si="71"/>
        <v/>
      </c>
      <c r="D685" s="12" t="str">
        <f t="shared" si="72"/>
        <v/>
      </c>
      <c r="E685" s="12" t="str">
        <f t="shared" si="73"/>
        <v/>
      </c>
      <c r="F685" s="12"/>
      <c r="G685" s="12" t="str">
        <f t="shared" si="74"/>
        <v/>
      </c>
      <c r="H685" s="12" t="str">
        <f t="shared" si="75"/>
        <v/>
      </c>
      <c r="I685" s="12" t="str">
        <f t="shared" si="76"/>
        <v/>
      </c>
    </row>
    <row r="686" spans="2:9" x14ac:dyDescent="0.25">
      <c r="B686" s="10" t="str">
        <f t="shared" si="70"/>
        <v/>
      </c>
      <c r="C686" s="12" t="str">
        <f t="shared" si="71"/>
        <v/>
      </c>
      <c r="D686" s="12" t="str">
        <f t="shared" si="72"/>
        <v/>
      </c>
      <c r="E686" s="12" t="str">
        <f t="shared" si="73"/>
        <v/>
      </c>
      <c r="F686" s="12"/>
      <c r="G686" s="12" t="str">
        <f t="shared" si="74"/>
        <v/>
      </c>
      <c r="H686" s="12" t="str">
        <f t="shared" si="75"/>
        <v/>
      </c>
      <c r="I686" s="12" t="str">
        <f t="shared" si="76"/>
        <v/>
      </c>
    </row>
    <row r="687" spans="2:9" x14ac:dyDescent="0.25">
      <c r="B687" s="10" t="str">
        <f t="shared" si="70"/>
        <v/>
      </c>
      <c r="C687" s="12" t="str">
        <f t="shared" si="71"/>
        <v/>
      </c>
      <c r="D687" s="12" t="str">
        <f t="shared" si="72"/>
        <v/>
      </c>
      <c r="E687" s="12" t="str">
        <f t="shared" si="73"/>
        <v/>
      </c>
      <c r="F687" s="12"/>
      <c r="G687" s="12" t="str">
        <f t="shared" si="74"/>
        <v/>
      </c>
      <c r="H687" s="12" t="str">
        <f t="shared" si="75"/>
        <v/>
      </c>
      <c r="I687" s="12" t="str">
        <f t="shared" si="76"/>
        <v/>
      </c>
    </row>
    <row r="688" spans="2:9" x14ac:dyDescent="0.25">
      <c r="B688" s="10" t="str">
        <f t="shared" si="70"/>
        <v/>
      </c>
      <c r="C688" s="12" t="str">
        <f t="shared" si="71"/>
        <v/>
      </c>
      <c r="D688" s="12" t="str">
        <f t="shared" si="72"/>
        <v/>
      </c>
      <c r="E688" s="12" t="str">
        <f t="shared" si="73"/>
        <v/>
      </c>
      <c r="F688" s="12"/>
      <c r="G688" s="12" t="str">
        <f t="shared" si="74"/>
        <v/>
      </c>
      <c r="H688" s="12" t="str">
        <f t="shared" si="75"/>
        <v/>
      </c>
      <c r="I688" s="12" t="str">
        <f t="shared" si="76"/>
        <v/>
      </c>
    </row>
    <row r="689" spans="2:9" x14ac:dyDescent="0.25">
      <c r="B689" s="10" t="str">
        <f t="shared" si="70"/>
        <v/>
      </c>
      <c r="C689" s="12" t="str">
        <f t="shared" si="71"/>
        <v/>
      </c>
      <c r="D689" s="12" t="str">
        <f t="shared" si="72"/>
        <v/>
      </c>
      <c r="E689" s="12" t="str">
        <f t="shared" si="73"/>
        <v/>
      </c>
      <c r="F689" s="12"/>
      <c r="G689" s="12" t="str">
        <f t="shared" si="74"/>
        <v/>
      </c>
      <c r="H689" s="12" t="str">
        <f t="shared" si="75"/>
        <v/>
      </c>
      <c r="I689" s="12" t="str">
        <f t="shared" si="76"/>
        <v/>
      </c>
    </row>
    <row r="690" spans="2:9" x14ac:dyDescent="0.25">
      <c r="B690" s="10" t="str">
        <f t="shared" si="70"/>
        <v/>
      </c>
      <c r="C690" s="12" t="str">
        <f t="shared" si="71"/>
        <v/>
      </c>
      <c r="D690" s="12" t="str">
        <f t="shared" si="72"/>
        <v/>
      </c>
      <c r="E690" s="12" t="str">
        <f t="shared" si="73"/>
        <v/>
      </c>
      <c r="F690" s="12"/>
      <c r="G690" s="12" t="str">
        <f t="shared" si="74"/>
        <v/>
      </c>
      <c r="H690" s="12" t="str">
        <f t="shared" si="75"/>
        <v/>
      </c>
      <c r="I690" s="12" t="str">
        <f t="shared" si="76"/>
        <v/>
      </c>
    </row>
    <row r="691" spans="2:9" x14ac:dyDescent="0.25">
      <c r="B691" s="10" t="str">
        <f t="shared" si="70"/>
        <v/>
      </c>
      <c r="C691" s="12" t="str">
        <f t="shared" si="71"/>
        <v/>
      </c>
      <c r="D691" s="12" t="str">
        <f t="shared" si="72"/>
        <v/>
      </c>
      <c r="E691" s="12" t="str">
        <f t="shared" si="73"/>
        <v/>
      </c>
      <c r="F691" s="12"/>
      <c r="G691" s="12" t="str">
        <f t="shared" si="74"/>
        <v/>
      </c>
      <c r="H691" s="12" t="str">
        <f t="shared" si="75"/>
        <v/>
      </c>
      <c r="I691" s="12" t="str">
        <f t="shared" si="76"/>
        <v/>
      </c>
    </row>
    <row r="692" spans="2:9" x14ac:dyDescent="0.25">
      <c r="B692" s="10" t="str">
        <f t="shared" si="70"/>
        <v/>
      </c>
      <c r="C692" s="12" t="str">
        <f t="shared" si="71"/>
        <v/>
      </c>
      <c r="D692" s="12" t="str">
        <f t="shared" si="72"/>
        <v/>
      </c>
      <c r="E692" s="12" t="str">
        <f t="shared" si="73"/>
        <v/>
      </c>
      <c r="F692" s="12"/>
      <c r="G692" s="12" t="str">
        <f t="shared" si="74"/>
        <v/>
      </c>
      <c r="H692" s="12" t="str">
        <f t="shared" si="75"/>
        <v/>
      </c>
      <c r="I692" s="12" t="str">
        <f t="shared" si="76"/>
        <v/>
      </c>
    </row>
    <row r="693" spans="2:9" x14ac:dyDescent="0.25">
      <c r="B693" s="10" t="str">
        <f t="shared" si="70"/>
        <v/>
      </c>
      <c r="C693" s="12" t="str">
        <f t="shared" si="71"/>
        <v/>
      </c>
      <c r="D693" s="12" t="str">
        <f t="shared" si="72"/>
        <v/>
      </c>
      <c r="E693" s="12" t="str">
        <f t="shared" si="73"/>
        <v/>
      </c>
      <c r="F693" s="12"/>
      <c r="G693" s="12" t="str">
        <f t="shared" si="74"/>
        <v/>
      </c>
      <c r="H693" s="12" t="str">
        <f t="shared" si="75"/>
        <v/>
      </c>
      <c r="I693" s="12" t="str">
        <f t="shared" si="76"/>
        <v/>
      </c>
    </row>
    <row r="694" spans="2:9" x14ac:dyDescent="0.25">
      <c r="B694" s="10" t="str">
        <f t="shared" si="70"/>
        <v/>
      </c>
      <c r="C694" s="12" t="str">
        <f t="shared" si="71"/>
        <v/>
      </c>
      <c r="D694" s="12" t="str">
        <f t="shared" si="72"/>
        <v/>
      </c>
      <c r="E694" s="12" t="str">
        <f t="shared" si="73"/>
        <v/>
      </c>
      <c r="F694" s="12"/>
      <c r="G694" s="12" t="str">
        <f t="shared" si="74"/>
        <v/>
      </c>
      <c r="H694" s="12" t="str">
        <f t="shared" si="75"/>
        <v/>
      </c>
      <c r="I694" s="12" t="str">
        <f t="shared" si="76"/>
        <v/>
      </c>
    </row>
    <row r="695" spans="2:9" x14ac:dyDescent="0.25">
      <c r="B695" s="10" t="str">
        <f t="shared" si="70"/>
        <v/>
      </c>
      <c r="C695" s="12" t="str">
        <f t="shared" si="71"/>
        <v/>
      </c>
      <c r="D695" s="12" t="str">
        <f t="shared" si="72"/>
        <v/>
      </c>
      <c r="E695" s="12" t="str">
        <f t="shared" si="73"/>
        <v/>
      </c>
      <c r="F695" s="12"/>
      <c r="G695" s="12" t="str">
        <f t="shared" si="74"/>
        <v/>
      </c>
      <c r="H695" s="12" t="str">
        <f t="shared" si="75"/>
        <v/>
      </c>
      <c r="I695" s="12" t="str">
        <f t="shared" si="76"/>
        <v/>
      </c>
    </row>
    <row r="696" spans="2:9" x14ac:dyDescent="0.25">
      <c r="B696" s="10" t="str">
        <f t="shared" si="70"/>
        <v/>
      </c>
      <c r="C696" s="12" t="str">
        <f t="shared" si="71"/>
        <v/>
      </c>
      <c r="D696" s="12" t="str">
        <f t="shared" si="72"/>
        <v/>
      </c>
      <c r="E696" s="12" t="str">
        <f t="shared" si="73"/>
        <v/>
      </c>
      <c r="F696" s="12"/>
      <c r="G696" s="12" t="str">
        <f t="shared" si="74"/>
        <v/>
      </c>
      <c r="H696" s="12" t="str">
        <f t="shared" si="75"/>
        <v/>
      </c>
      <c r="I696" s="12" t="str">
        <f t="shared" si="76"/>
        <v/>
      </c>
    </row>
    <row r="697" spans="2:9" x14ac:dyDescent="0.25">
      <c r="B697" s="10" t="str">
        <f t="shared" si="70"/>
        <v/>
      </c>
      <c r="C697" s="12" t="str">
        <f t="shared" si="71"/>
        <v/>
      </c>
      <c r="D697" s="12" t="str">
        <f t="shared" si="72"/>
        <v/>
      </c>
      <c r="E697" s="12" t="str">
        <f t="shared" si="73"/>
        <v/>
      </c>
      <c r="F697" s="12"/>
      <c r="G697" s="12" t="str">
        <f t="shared" si="74"/>
        <v/>
      </c>
      <c r="H697" s="12" t="str">
        <f t="shared" si="75"/>
        <v/>
      </c>
      <c r="I697" s="12" t="str">
        <f t="shared" si="76"/>
        <v/>
      </c>
    </row>
    <row r="698" spans="2:9" x14ac:dyDescent="0.25">
      <c r="B698" s="10" t="str">
        <f t="shared" si="70"/>
        <v/>
      </c>
      <c r="C698" s="12" t="str">
        <f t="shared" si="71"/>
        <v/>
      </c>
      <c r="D698" s="12" t="str">
        <f t="shared" si="72"/>
        <v/>
      </c>
      <c r="E698" s="12" t="str">
        <f t="shared" si="73"/>
        <v/>
      </c>
      <c r="F698" s="12"/>
      <c r="G698" s="12" t="str">
        <f t="shared" si="74"/>
        <v/>
      </c>
      <c r="H698" s="12" t="str">
        <f t="shared" si="75"/>
        <v/>
      </c>
      <c r="I698" s="12" t="str">
        <f t="shared" si="76"/>
        <v/>
      </c>
    </row>
    <row r="699" spans="2:9" x14ac:dyDescent="0.25">
      <c r="B699" s="10" t="str">
        <f t="shared" si="70"/>
        <v/>
      </c>
      <c r="C699" s="12" t="str">
        <f t="shared" si="71"/>
        <v/>
      </c>
      <c r="D699" s="12" t="str">
        <f t="shared" si="72"/>
        <v/>
      </c>
      <c r="E699" s="12" t="str">
        <f t="shared" si="73"/>
        <v/>
      </c>
      <c r="F699" s="12"/>
      <c r="G699" s="12" t="str">
        <f t="shared" si="74"/>
        <v/>
      </c>
      <c r="H699" s="12" t="str">
        <f t="shared" si="75"/>
        <v/>
      </c>
      <c r="I699" s="12" t="str">
        <f t="shared" si="76"/>
        <v/>
      </c>
    </row>
    <row r="700" spans="2:9" x14ac:dyDescent="0.25">
      <c r="B700" s="10" t="str">
        <f t="shared" si="70"/>
        <v/>
      </c>
      <c r="C700" s="12" t="str">
        <f t="shared" si="71"/>
        <v/>
      </c>
      <c r="D700" s="12" t="str">
        <f t="shared" si="72"/>
        <v/>
      </c>
      <c r="E700" s="12" t="str">
        <f t="shared" si="73"/>
        <v/>
      </c>
      <c r="F700" s="12"/>
      <c r="G700" s="12" t="str">
        <f t="shared" si="74"/>
        <v/>
      </c>
      <c r="H700" s="12" t="str">
        <f t="shared" si="75"/>
        <v/>
      </c>
      <c r="I700" s="12" t="str">
        <f t="shared" si="76"/>
        <v/>
      </c>
    </row>
    <row r="701" spans="2:9" x14ac:dyDescent="0.25">
      <c r="B701" s="10" t="str">
        <f t="shared" si="70"/>
        <v/>
      </c>
      <c r="C701" s="12" t="str">
        <f t="shared" si="71"/>
        <v/>
      </c>
      <c r="D701" s="12" t="str">
        <f t="shared" si="72"/>
        <v/>
      </c>
      <c r="E701" s="12" t="str">
        <f t="shared" si="73"/>
        <v/>
      </c>
      <c r="F701" s="12"/>
      <c r="G701" s="12" t="str">
        <f t="shared" si="74"/>
        <v/>
      </c>
      <c r="H701" s="12" t="str">
        <f t="shared" si="75"/>
        <v/>
      </c>
      <c r="I701" s="12" t="str">
        <f t="shared" si="76"/>
        <v/>
      </c>
    </row>
    <row r="702" spans="2:9" x14ac:dyDescent="0.25">
      <c r="B702" s="10" t="str">
        <f t="shared" si="70"/>
        <v/>
      </c>
      <c r="C702" s="12" t="str">
        <f t="shared" si="71"/>
        <v/>
      </c>
      <c r="D702" s="12" t="str">
        <f t="shared" si="72"/>
        <v/>
      </c>
      <c r="E702" s="12" t="str">
        <f t="shared" si="73"/>
        <v/>
      </c>
      <c r="F702" s="12"/>
      <c r="G702" s="12" t="str">
        <f t="shared" si="74"/>
        <v/>
      </c>
      <c r="H702" s="12" t="str">
        <f t="shared" si="75"/>
        <v/>
      </c>
      <c r="I702" s="12" t="str">
        <f t="shared" si="76"/>
        <v/>
      </c>
    </row>
    <row r="703" spans="2:9" x14ac:dyDescent="0.25">
      <c r="B703" s="10" t="str">
        <f t="shared" si="70"/>
        <v/>
      </c>
      <c r="C703" s="12" t="str">
        <f t="shared" si="71"/>
        <v/>
      </c>
      <c r="D703" s="12" t="str">
        <f t="shared" si="72"/>
        <v/>
      </c>
      <c r="E703" s="12" t="str">
        <f t="shared" si="73"/>
        <v/>
      </c>
      <c r="F703" s="12"/>
      <c r="G703" s="12" t="str">
        <f t="shared" si="74"/>
        <v/>
      </c>
      <c r="H703" s="12" t="str">
        <f t="shared" si="75"/>
        <v/>
      </c>
      <c r="I703" s="12" t="str">
        <f t="shared" si="76"/>
        <v/>
      </c>
    </row>
    <row r="704" spans="2:9" x14ac:dyDescent="0.25">
      <c r="B704" s="10" t="str">
        <f t="shared" si="70"/>
        <v/>
      </c>
      <c r="C704" s="12" t="str">
        <f t="shared" si="71"/>
        <v/>
      </c>
      <c r="D704" s="12" t="str">
        <f t="shared" si="72"/>
        <v/>
      </c>
      <c r="E704" s="12" t="str">
        <f t="shared" si="73"/>
        <v/>
      </c>
      <c r="F704" s="12"/>
      <c r="G704" s="12" t="str">
        <f t="shared" si="74"/>
        <v/>
      </c>
      <c r="H704" s="12" t="str">
        <f t="shared" si="75"/>
        <v/>
      </c>
      <c r="I704" s="12" t="str">
        <f t="shared" si="76"/>
        <v/>
      </c>
    </row>
    <row r="705" spans="2:9" x14ac:dyDescent="0.25">
      <c r="B705" s="10" t="str">
        <f t="shared" si="70"/>
        <v/>
      </c>
      <c r="C705" s="12" t="str">
        <f t="shared" si="71"/>
        <v/>
      </c>
      <c r="D705" s="12" t="str">
        <f t="shared" si="72"/>
        <v/>
      </c>
      <c r="E705" s="12" t="str">
        <f t="shared" si="73"/>
        <v/>
      </c>
      <c r="F705" s="12"/>
      <c r="G705" s="12" t="str">
        <f t="shared" si="74"/>
        <v/>
      </c>
      <c r="H705" s="12" t="str">
        <f t="shared" si="75"/>
        <v/>
      </c>
      <c r="I705" s="12" t="str">
        <f t="shared" si="76"/>
        <v/>
      </c>
    </row>
    <row r="706" spans="2:9" x14ac:dyDescent="0.25">
      <c r="B706" s="10" t="str">
        <f t="shared" si="70"/>
        <v/>
      </c>
      <c r="C706" s="12" t="str">
        <f t="shared" si="71"/>
        <v/>
      </c>
      <c r="D706" s="12" t="str">
        <f t="shared" si="72"/>
        <v/>
      </c>
      <c r="E706" s="12" t="str">
        <f t="shared" si="73"/>
        <v/>
      </c>
      <c r="F706" s="12"/>
      <c r="G706" s="12" t="str">
        <f t="shared" si="74"/>
        <v/>
      </c>
      <c r="H706" s="12" t="str">
        <f t="shared" si="75"/>
        <v/>
      </c>
      <c r="I706" s="12" t="str">
        <f t="shared" si="76"/>
        <v/>
      </c>
    </row>
    <row r="707" spans="2:9" x14ac:dyDescent="0.25">
      <c r="B707" s="10" t="str">
        <f t="shared" si="70"/>
        <v/>
      </c>
      <c r="C707" s="12" t="str">
        <f t="shared" si="71"/>
        <v/>
      </c>
      <c r="D707" s="12" t="str">
        <f t="shared" si="72"/>
        <v/>
      </c>
      <c r="E707" s="12" t="str">
        <f t="shared" si="73"/>
        <v/>
      </c>
      <c r="F707" s="12"/>
      <c r="G707" s="12" t="str">
        <f t="shared" si="74"/>
        <v/>
      </c>
      <c r="H707" s="12" t="str">
        <f t="shared" si="75"/>
        <v/>
      </c>
      <c r="I707" s="12" t="str">
        <f t="shared" si="76"/>
        <v/>
      </c>
    </row>
    <row r="708" spans="2:9" x14ac:dyDescent="0.25">
      <c r="B708" s="10" t="str">
        <f t="shared" si="70"/>
        <v/>
      </c>
      <c r="C708" s="12" t="str">
        <f t="shared" si="71"/>
        <v/>
      </c>
      <c r="D708" s="12" t="str">
        <f t="shared" si="72"/>
        <v/>
      </c>
      <c r="E708" s="12" t="str">
        <f t="shared" si="73"/>
        <v/>
      </c>
      <c r="F708" s="12"/>
      <c r="G708" s="12" t="str">
        <f t="shared" si="74"/>
        <v/>
      </c>
      <c r="H708" s="12" t="str">
        <f t="shared" si="75"/>
        <v/>
      </c>
      <c r="I708" s="12" t="str">
        <f t="shared" si="76"/>
        <v/>
      </c>
    </row>
    <row r="709" spans="2:9" x14ac:dyDescent="0.25">
      <c r="B709" s="10" t="str">
        <f t="shared" si="70"/>
        <v/>
      </c>
      <c r="C709" s="12" t="str">
        <f t="shared" si="71"/>
        <v/>
      </c>
      <c r="D709" s="12" t="str">
        <f t="shared" si="72"/>
        <v/>
      </c>
      <c r="E709" s="12" t="str">
        <f t="shared" si="73"/>
        <v/>
      </c>
      <c r="F709" s="12"/>
      <c r="G709" s="12" t="str">
        <f t="shared" si="74"/>
        <v/>
      </c>
      <c r="H709" s="12" t="str">
        <f t="shared" si="75"/>
        <v/>
      </c>
      <c r="I709" s="12" t="str">
        <f t="shared" si="76"/>
        <v/>
      </c>
    </row>
    <row r="710" spans="2:9" x14ac:dyDescent="0.25">
      <c r="B710" s="10" t="str">
        <f t="shared" si="70"/>
        <v/>
      </c>
      <c r="C710" s="12" t="str">
        <f t="shared" si="71"/>
        <v/>
      </c>
      <c r="D710" s="12" t="str">
        <f t="shared" si="72"/>
        <v/>
      </c>
      <c r="E710" s="12" t="str">
        <f t="shared" si="73"/>
        <v/>
      </c>
      <c r="F710" s="12"/>
      <c r="G710" s="12" t="str">
        <f t="shared" si="74"/>
        <v/>
      </c>
      <c r="H710" s="12" t="str">
        <f t="shared" si="75"/>
        <v/>
      </c>
      <c r="I710" s="12" t="str">
        <f t="shared" si="76"/>
        <v/>
      </c>
    </row>
    <row r="711" spans="2:9" x14ac:dyDescent="0.25">
      <c r="B711" s="10" t="str">
        <f t="shared" si="70"/>
        <v/>
      </c>
      <c r="C711" s="12" t="str">
        <f t="shared" si="71"/>
        <v/>
      </c>
      <c r="D711" s="12" t="str">
        <f t="shared" si="72"/>
        <v/>
      </c>
      <c r="E711" s="12" t="str">
        <f t="shared" si="73"/>
        <v/>
      </c>
      <c r="F711" s="12"/>
      <c r="G711" s="12" t="str">
        <f t="shared" si="74"/>
        <v/>
      </c>
      <c r="H711" s="12" t="str">
        <f t="shared" si="75"/>
        <v/>
      </c>
      <c r="I711" s="12" t="str">
        <f t="shared" si="76"/>
        <v/>
      </c>
    </row>
    <row r="712" spans="2:9" x14ac:dyDescent="0.25">
      <c r="B712" s="10" t="str">
        <f t="shared" si="70"/>
        <v/>
      </c>
      <c r="C712" s="12" t="str">
        <f t="shared" si="71"/>
        <v/>
      </c>
      <c r="D712" s="12" t="str">
        <f t="shared" si="72"/>
        <v/>
      </c>
      <c r="E712" s="12" t="str">
        <f t="shared" si="73"/>
        <v/>
      </c>
      <c r="F712" s="12"/>
      <c r="G712" s="12" t="str">
        <f t="shared" si="74"/>
        <v/>
      </c>
      <c r="H712" s="12" t="str">
        <f t="shared" si="75"/>
        <v/>
      </c>
      <c r="I712" s="12" t="str">
        <f t="shared" si="76"/>
        <v/>
      </c>
    </row>
    <row r="713" spans="2:9" x14ac:dyDescent="0.25">
      <c r="B713" s="10" t="str">
        <f t="shared" si="70"/>
        <v/>
      </c>
      <c r="C713" s="12" t="str">
        <f t="shared" si="71"/>
        <v/>
      </c>
      <c r="D713" s="12" t="str">
        <f t="shared" si="72"/>
        <v/>
      </c>
      <c r="E713" s="12" t="str">
        <f t="shared" si="73"/>
        <v/>
      </c>
      <c r="F713" s="12"/>
      <c r="G713" s="12" t="str">
        <f t="shared" si="74"/>
        <v/>
      </c>
      <c r="H713" s="12" t="str">
        <f t="shared" si="75"/>
        <v/>
      </c>
      <c r="I713" s="12" t="str">
        <f t="shared" si="76"/>
        <v/>
      </c>
    </row>
    <row r="714" spans="2:9" x14ac:dyDescent="0.25">
      <c r="B714" s="10" t="str">
        <f t="shared" si="70"/>
        <v/>
      </c>
      <c r="C714" s="12" t="str">
        <f t="shared" si="71"/>
        <v/>
      </c>
      <c r="D714" s="12" t="str">
        <f t="shared" si="72"/>
        <v/>
      </c>
      <c r="E714" s="12" t="str">
        <f t="shared" si="73"/>
        <v/>
      </c>
      <c r="F714" s="12"/>
      <c r="G714" s="12" t="str">
        <f t="shared" si="74"/>
        <v/>
      </c>
      <c r="H714" s="12" t="str">
        <f t="shared" si="75"/>
        <v/>
      </c>
      <c r="I714" s="12" t="str">
        <f t="shared" si="76"/>
        <v/>
      </c>
    </row>
    <row r="715" spans="2:9" x14ac:dyDescent="0.25">
      <c r="B715" s="10" t="str">
        <f t="shared" si="70"/>
        <v/>
      </c>
      <c r="C715" s="12" t="str">
        <f t="shared" si="71"/>
        <v/>
      </c>
      <c r="D715" s="12" t="str">
        <f t="shared" si="72"/>
        <v/>
      </c>
      <c r="E715" s="12" t="str">
        <f t="shared" si="73"/>
        <v/>
      </c>
      <c r="F715" s="12"/>
      <c r="G715" s="12" t="str">
        <f t="shared" si="74"/>
        <v/>
      </c>
      <c r="H715" s="12" t="str">
        <f t="shared" si="75"/>
        <v/>
      </c>
      <c r="I715" s="12" t="str">
        <f t="shared" si="76"/>
        <v/>
      </c>
    </row>
    <row r="716" spans="2:9" x14ac:dyDescent="0.25">
      <c r="B716" s="10" t="str">
        <f t="shared" si="70"/>
        <v/>
      </c>
      <c r="C716" s="12" t="str">
        <f t="shared" si="71"/>
        <v/>
      </c>
      <c r="D716" s="12" t="str">
        <f t="shared" si="72"/>
        <v/>
      </c>
      <c r="E716" s="12" t="str">
        <f t="shared" si="73"/>
        <v/>
      </c>
      <c r="F716" s="12"/>
      <c r="G716" s="12" t="str">
        <f t="shared" si="74"/>
        <v/>
      </c>
      <c r="H716" s="12" t="str">
        <f t="shared" si="75"/>
        <v/>
      </c>
      <c r="I716" s="12" t="str">
        <f t="shared" si="76"/>
        <v/>
      </c>
    </row>
    <row r="717" spans="2:9" x14ac:dyDescent="0.25">
      <c r="B717" s="10" t="str">
        <f t="shared" si="70"/>
        <v/>
      </c>
      <c r="C717" s="12" t="str">
        <f t="shared" si="71"/>
        <v/>
      </c>
      <c r="D717" s="12" t="str">
        <f t="shared" si="72"/>
        <v/>
      </c>
      <c r="E717" s="12" t="str">
        <f t="shared" si="73"/>
        <v/>
      </c>
      <c r="F717" s="12"/>
      <c r="G717" s="12" t="str">
        <f t="shared" si="74"/>
        <v/>
      </c>
      <c r="H717" s="12" t="str">
        <f t="shared" si="75"/>
        <v/>
      </c>
      <c r="I717" s="12" t="str">
        <f t="shared" si="76"/>
        <v/>
      </c>
    </row>
    <row r="718" spans="2:9" x14ac:dyDescent="0.25">
      <c r="B718" s="10" t="str">
        <f t="shared" si="70"/>
        <v/>
      </c>
      <c r="C718" s="12" t="str">
        <f t="shared" si="71"/>
        <v/>
      </c>
      <c r="D718" s="12" t="str">
        <f t="shared" si="72"/>
        <v/>
      </c>
      <c r="E718" s="12" t="str">
        <f t="shared" si="73"/>
        <v/>
      </c>
      <c r="F718" s="12"/>
      <c r="G718" s="12" t="str">
        <f t="shared" si="74"/>
        <v/>
      </c>
      <c r="H718" s="12" t="str">
        <f t="shared" si="75"/>
        <v/>
      </c>
      <c r="I718" s="12" t="str">
        <f t="shared" si="76"/>
        <v/>
      </c>
    </row>
    <row r="719" spans="2:9" x14ac:dyDescent="0.25">
      <c r="B719" s="10" t="str">
        <f t="shared" si="70"/>
        <v/>
      </c>
      <c r="C719" s="12" t="str">
        <f t="shared" si="71"/>
        <v/>
      </c>
      <c r="D719" s="12" t="str">
        <f t="shared" si="72"/>
        <v/>
      </c>
      <c r="E719" s="12" t="str">
        <f t="shared" si="73"/>
        <v/>
      </c>
      <c r="F719" s="12"/>
      <c r="G719" s="12" t="str">
        <f t="shared" si="74"/>
        <v/>
      </c>
      <c r="H719" s="12" t="str">
        <f t="shared" si="75"/>
        <v/>
      </c>
      <c r="I719" s="12" t="str">
        <f t="shared" si="76"/>
        <v/>
      </c>
    </row>
    <row r="720" spans="2:9" x14ac:dyDescent="0.25">
      <c r="B720" s="10" t="str">
        <f t="shared" si="70"/>
        <v/>
      </c>
      <c r="C720" s="12" t="str">
        <f t="shared" si="71"/>
        <v/>
      </c>
      <c r="D720" s="12" t="str">
        <f t="shared" si="72"/>
        <v/>
      </c>
      <c r="E720" s="12" t="str">
        <f t="shared" si="73"/>
        <v/>
      </c>
      <c r="F720" s="12"/>
      <c r="G720" s="12" t="str">
        <f t="shared" si="74"/>
        <v/>
      </c>
      <c r="H720" s="12" t="str">
        <f t="shared" si="75"/>
        <v/>
      </c>
      <c r="I720" s="12" t="str">
        <f t="shared" si="76"/>
        <v/>
      </c>
    </row>
    <row r="721" spans="2:9" x14ac:dyDescent="0.25">
      <c r="B721" s="10" t="str">
        <f t="shared" si="70"/>
        <v/>
      </c>
      <c r="C721" s="12" t="str">
        <f t="shared" si="71"/>
        <v/>
      </c>
      <c r="D721" s="12" t="str">
        <f t="shared" si="72"/>
        <v/>
      </c>
      <c r="E721" s="12" t="str">
        <f t="shared" si="73"/>
        <v/>
      </c>
      <c r="F721" s="12"/>
      <c r="G721" s="12" t="str">
        <f t="shared" si="74"/>
        <v/>
      </c>
      <c r="H721" s="12" t="str">
        <f t="shared" si="75"/>
        <v/>
      </c>
      <c r="I721" s="12" t="str">
        <f t="shared" si="76"/>
        <v/>
      </c>
    </row>
    <row r="722" spans="2:9" x14ac:dyDescent="0.25">
      <c r="B722" s="10" t="str">
        <f t="shared" si="70"/>
        <v/>
      </c>
      <c r="C722" s="12" t="str">
        <f t="shared" si="71"/>
        <v/>
      </c>
      <c r="D722" s="12" t="str">
        <f t="shared" si="72"/>
        <v/>
      </c>
      <c r="E722" s="12" t="str">
        <f t="shared" si="73"/>
        <v/>
      </c>
      <c r="F722" s="12"/>
      <c r="G722" s="12" t="str">
        <f t="shared" si="74"/>
        <v/>
      </c>
      <c r="H722" s="12" t="str">
        <f t="shared" si="75"/>
        <v/>
      </c>
      <c r="I722" s="12" t="str">
        <f t="shared" si="76"/>
        <v/>
      </c>
    </row>
    <row r="723" spans="2:9" x14ac:dyDescent="0.25">
      <c r="B723" s="10" t="str">
        <f t="shared" si="70"/>
        <v/>
      </c>
      <c r="C723" s="12" t="str">
        <f t="shared" si="71"/>
        <v/>
      </c>
      <c r="D723" s="12" t="str">
        <f t="shared" si="72"/>
        <v/>
      </c>
      <c r="E723" s="12" t="str">
        <f t="shared" si="73"/>
        <v/>
      </c>
      <c r="F723" s="12"/>
      <c r="G723" s="12" t="str">
        <f t="shared" si="74"/>
        <v/>
      </c>
      <c r="H723" s="12" t="str">
        <f t="shared" si="75"/>
        <v/>
      </c>
      <c r="I723" s="12" t="str">
        <f t="shared" si="76"/>
        <v/>
      </c>
    </row>
    <row r="724" spans="2:9" x14ac:dyDescent="0.25">
      <c r="B724" s="10" t="str">
        <f t="shared" si="70"/>
        <v/>
      </c>
      <c r="C724" s="12" t="str">
        <f t="shared" si="71"/>
        <v/>
      </c>
      <c r="D724" s="12" t="str">
        <f t="shared" si="72"/>
        <v/>
      </c>
      <c r="E724" s="12" t="str">
        <f t="shared" si="73"/>
        <v/>
      </c>
      <c r="F724" s="12"/>
      <c r="G724" s="12" t="str">
        <f t="shared" si="74"/>
        <v/>
      </c>
      <c r="H724" s="12" t="str">
        <f t="shared" si="75"/>
        <v/>
      </c>
      <c r="I724" s="12" t="str">
        <f t="shared" si="76"/>
        <v/>
      </c>
    </row>
    <row r="725" spans="2:9" x14ac:dyDescent="0.25">
      <c r="B725" s="10" t="str">
        <f t="shared" si="70"/>
        <v/>
      </c>
      <c r="C725" s="12" t="str">
        <f t="shared" si="71"/>
        <v/>
      </c>
      <c r="D725" s="12" t="str">
        <f t="shared" si="72"/>
        <v/>
      </c>
      <c r="E725" s="12" t="str">
        <f t="shared" si="73"/>
        <v/>
      </c>
      <c r="F725" s="12"/>
      <c r="G725" s="12" t="str">
        <f t="shared" si="74"/>
        <v/>
      </c>
      <c r="H725" s="12" t="str">
        <f t="shared" si="75"/>
        <v/>
      </c>
      <c r="I725" s="12" t="str">
        <f t="shared" si="76"/>
        <v/>
      </c>
    </row>
    <row r="726" spans="2:9" x14ac:dyDescent="0.25">
      <c r="B726" s="10" t="str">
        <f t="shared" si="70"/>
        <v/>
      </c>
      <c r="C726" s="12" t="str">
        <f t="shared" si="71"/>
        <v/>
      </c>
      <c r="D726" s="12" t="str">
        <f t="shared" si="72"/>
        <v/>
      </c>
      <c r="E726" s="12" t="str">
        <f t="shared" si="73"/>
        <v/>
      </c>
      <c r="F726" s="12"/>
      <c r="G726" s="12" t="str">
        <f t="shared" si="74"/>
        <v/>
      </c>
      <c r="H726" s="12" t="str">
        <f t="shared" si="75"/>
        <v/>
      </c>
      <c r="I726" s="12" t="str">
        <f t="shared" si="76"/>
        <v/>
      </c>
    </row>
    <row r="727" spans="2:9" x14ac:dyDescent="0.25">
      <c r="B727" s="10" t="str">
        <f t="shared" si="70"/>
        <v/>
      </c>
      <c r="C727" s="12" t="str">
        <f t="shared" si="71"/>
        <v/>
      </c>
      <c r="D727" s="12" t="str">
        <f t="shared" si="72"/>
        <v/>
      </c>
      <c r="E727" s="12" t="str">
        <f t="shared" si="73"/>
        <v/>
      </c>
      <c r="F727" s="12"/>
      <c r="G727" s="12" t="str">
        <f t="shared" si="74"/>
        <v/>
      </c>
      <c r="H727" s="12" t="str">
        <f t="shared" si="75"/>
        <v/>
      </c>
      <c r="I727" s="12" t="str">
        <f t="shared" si="76"/>
        <v/>
      </c>
    </row>
    <row r="728" spans="2:9" x14ac:dyDescent="0.25">
      <c r="B728" s="10" t="str">
        <f t="shared" si="70"/>
        <v/>
      </c>
      <c r="C728" s="12" t="str">
        <f t="shared" si="71"/>
        <v/>
      </c>
      <c r="D728" s="12" t="str">
        <f t="shared" si="72"/>
        <v/>
      </c>
      <c r="E728" s="12" t="str">
        <f t="shared" si="73"/>
        <v/>
      </c>
      <c r="F728" s="12"/>
      <c r="G728" s="12" t="str">
        <f t="shared" si="74"/>
        <v/>
      </c>
      <c r="H728" s="12" t="str">
        <f t="shared" si="75"/>
        <v/>
      </c>
      <c r="I728" s="12" t="str">
        <f t="shared" si="76"/>
        <v/>
      </c>
    </row>
    <row r="729" spans="2:9" x14ac:dyDescent="0.25">
      <c r="B729" s="10" t="str">
        <f t="shared" si="70"/>
        <v/>
      </c>
      <c r="C729" s="12" t="str">
        <f t="shared" si="71"/>
        <v/>
      </c>
      <c r="D729" s="12" t="str">
        <f t="shared" si="72"/>
        <v/>
      </c>
      <c r="E729" s="12" t="str">
        <f t="shared" si="73"/>
        <v/>
      </c>
      <c r="F729" s="12"/>
      <c r="G729" s="12" t="str">
        <f t="shared" si="74"/>
        <v/>
      </c>
      <c r="H729" s="12" t="str">
        <f t="shared" si="75"/>
        <v/>
      </c>
      <c r="I729" s="12" t="str">
        <f t="shared" si="76"/>
        <v/>
      </c>
    </row>
    <row r="730" spans="2:9" x14ac:dyDescent="0.25">
      <c r="B730" s="10" t="str">
        <f t="shared" si="70"/>
        <v/>
      </c>
      <c r="C730" s="12" t="str">
        <f t="shared" si="71"/>
        <v/>
      </c>
      <c r="D730" s="12" t="str">
        <f t="shared" si="72"/>
        <v/>
      </c>
      <c r="E730" s="12" t="str">
        <f t="shared" si="73"/>
        <v/>
      </c>
      <c r="F730" s="12"/>
      <c r="G730" s="12" t="str">
        <f t="shared" si="74"/>
        <v/>
      </c>
      <c r="H730" s="12" t="str">
        <f t="shared" si="75"/>
        <v/>
      </c>
      <c r="I730" s="12" t="str">
        <f t="shared" si="76"/>
        <v/>
      </c>
    </row>
    <row r="731" spans="2:9" x14ac:dyDescent="0.25">
      <c r="B731" s="10" t="str">
        <f t="shared" si="70"/>
        <v/>
      </c>
      <c r="C731" s="12" t="str">
        <f t="shared" si="71"/>
        <v/>
      </c>
      <c r="D731" s="12" t="str">
        <f t="shared" si="72"/>
        <v/>
      </c>
      <c r="E731" s="12" t="str">
        <f t="shared" si="73"/>
        <v/>
      </c>
      <c r="F731" s="12"/>
      <c r="G731" s="12" t="str">
        <f t="shared" si="74"/>
        <v/>
      </c>
      <c r="H731" s="12" t="str">
        <f t="shared" si="75"/>
        <v/>
      </c>
      <c r="I731" s="12" t="str">
        <f t="shared" si="76"/>
        <v/>
      </c>
    </row>
    <row r="732" spans="2:9" x14ac:dyDescent="0.25">
      <c r="B732" s="10" t="str">
        <f t="shared" si="70"/>
        <v/>
      </c>
      <c r="C732" s="12" t="str">
        <f t="shared" si="71"/>
        <v/>
      </c>
      <c r="D732" s="12" t="str">
        <f t="shared" si="72"/>
        <v/>
      </c>
      <c r="E732" s="12" t="str">
        <f t="shared" si="73"/>
        <v/>
      </c>
      <c r="F732" s="12"/>
      <c r="G732" s="12" t="str">
        <f t="shared" si="74"/>
        <v/>
      </c>
      <c r="H732" s="12" t="str">
        <f t="shared" si="75"/>
        <v/>
      </c>
      <c r="I732" s="12" t="str">
        <f t="shared" si="76"/>
        <v/>
      </c>
    </row>
    <row r="733" spans="2:9" x14ac:dyDescent="0.25">
      <c r="B733" s="10" t="str">
        <f t="shared" si="70"/>
        <v/>
      </c>
      <c r="C733" s="12" t="str">
        <f t="shared" si="71"/>
        <v/>
      </c>
      <c r="D733" s="12" t="str">
        <f t="shared" si="72"/>
        <v/>
      </c>
      <c r="E733" s="12" t="str">
        <f t="shared" si="73"/>
        <v/>
      </c>
      <c r="F733" s="12"/>
      <c r="G733" s="12" t="str">
        <f t="shared" si="74"/>
        <v/>
      </c>
      <c r="H733" s="12" t="str">
        <f t="shared" si="75"/>
        <v/>
      </c>
      <c r="I733" s="12" t="str">
        <f t="shared" si="76"/>
        <v/>
      </c>
    </row>
    <row r="734" spans="2:9" x14ac:dyDescent="0.25">
      <c r="B734" s="10" t="str">
        <f t="shared" si="70"/>
        <v/>
      </c>
      <c r="C734" s="12" t="str">
        <f t="shared" si="71"/>
        <v/>
      </c>
      <c r="D734" s="12" t="str">
        <f t="shared" si="72"/>
        <v/>
      </c>
      <c r="E734" s="12" t="str">
        <f t="shared" si="73"/>
        <v/>
      </c>
      <c r="F734" s="12"/>
      <c r="G734" s="12" t="str">
        <f t="shared" si="74"/>
        <v/>
      </c>
      <c r="H734" s="12" t="str">
        <f t="shared" si="75"/>
        <v/>
      </c>
      <c r="I734" s="12" t="str">
        <f t="shared" si="76"/>
        <v/>
      </c>
    </row>
    <row r="735" spans="2:9" x14ac:dyDescent="0.25">
      <c r="B735" s="10" t="str">
        <f t="shared" si="70"/>
        <v/>
      </c>
      <c r="C735" s="12" t="str">
        <f t="shared" si="71"/>
        <v/>
      </c>
      <c r="D735" s="12" t="str">
        <f t="shared" si="72"/>
        <v/>
      </c>
      <c r="E735" s="12" t="str">
        <f t="shared" si="73"/>
        <v/>
      </c>
      <c r="F735" s="12"/>
      <c r="G735" s="12" t="str">
        <f t="shared" si="74"/>
        <v/>
      </c>
      <c r="H735" s="12" t="str">
        <f t="shared" si="75"/>
        <v/>
      </c>
      <c r="I735" s="12" t="str">
        <f t="shared" si="76"/>
        <v/>
      </c>
    </row>
    <row r="736" spans="2:9" x14ac:dyDescent="0.25">
      <c r="B736" s="10" t="str">
        <f t="shared" ref="B736:B799" si="77">IF(OR(G735&lt;0.01,G735="",G735=0,),"",B735+1)</f>
        <v/>
      </c>
      <c r="C736" s="12" t="str">
        <f t="shared" ref="C736:C799" si="78">IF(B736="","",IF($H$6&gt;((G735*$H$5)+G735),((G735*$H$5)+G735),$H$6))</f>
        <v/>
      </c>
      <c r="D736" s="12" t="str">
        <f t="shared" ref="D736:D799" si="79">IF(B736="","",(C736-E736))</f>
        <v/>
      </c>
      <c r="E736" s="12" t="str">
        <f t="shared" ref="E736:E799" si="80">IF(B736="","",(G735*$H$5))</f>
        <v/>
      </c>
      <c r="F736" s="12"/>
      <c r="G736" s="12" t="str">
        <f t="shared" ref="G736:G799" si="81">IF(OR(B736="",0),"",(G735-D736-F736))</f>
        <v/>
      </c>
      <c r="H736" s="12" t="str">
        <f t="shared" ref="H736:H799" si="82">IF(B736="","",(H735+D736+F736))</f>
        <v/>
      </c>
      <c r="I736" s="12" t="str">
        <f t="shared" ref="I736:I799" si="83">IF(B736="","",(I735+E736))</f>
        <v/>
      </c>
    </row>
    <row r="737" spans="2:9" x14ac:dyDescent="0.25">
      <c r="B737" s="10" t="str">
        <f t="shared" si="77"/>
        <v/>
      </c>
      <c r="C737" s="12" t="str">
        <f t="shared" si="78"/>
        <v/>
      </c>
      <c r="D737" s="12" t="str">
        <f t="shared" si="79"/>
        <v/>
      </c>
      <c r="E737" s="12" t="str">
        <f t="shared" si="80"/>
        <v/>
      </c>
      <c r="F737" s="12"/>
      <c r="G737" s="12" t="str">
        <f t="shared" si="81"/>
        <v/>
      </c>
      <c r="H737" s="12" t="str">
        <f t="shared" si="82"/>
        <v/>
      </c>
      <c r="I737" s="12" t="str">
        <f t="shared" si="83"/>
        <v/>
      </c>
    </row>
    <row r="738" spans="2:9" x14ac:dyDescent="0.25">
      <c r="B738" s="10" t="str">
        <f t="shared" si="77"/>
        <v/>
      </c>
      <c r="C738" s="12" t="str">
        <f t="shared" si="78"/>
        <v/>
      </c>
      <c r="D738" s="12" t="str">
        <f t="shared" si="79"/>
        <v/>
      </c>
      <c r="E738" s="12" t="str">
        <f t="shared" si="80"/>
        <v/>
      </c>
      <c r="F738" s="12"/>
      <c r="G738" s="12" t="str">
        <f t="shared" si="81"/>
        <v/>
      </c>
      <c r="H738" s="12" t="str">
        <f t="shared" si="82"/>
        <v/>
      </c>
      <c r="I738" s="12" t="str">
        <f t="shared" si="83"/>
        <v/>
      </c>
    </row>
    <row r="739" spans="2:9" x14ac:dyDescent="0.25">
      <c r="B739" s="10" t="str">
        <f t="shared" si="77"/>
        <v/>
      </c>
      <c r="C739" s="12" t="str">
        <f t="shared" si="78"/>
        <v/>
      </c>
      <c r="D739" s="12" t="str">
        <f t="shared" si="79"/>
        <v/>
      </c>
      <c r="E739" s="12" t="str">
        <f t="shared" si="80"/>
        <v/>
      </c>
      <c r="F739" s="12"/>
      <c r="G739" s="12" t="str">
        <f t="shared" si="81"/>
        <v/>
      </c>
      <c r="H739" s="12" t="str">
        <f t="shared" si="82"/>
        <v/>
      </c>
      <c r="I739" s="12" t="str">
        <f t="shared" si="83"/>
        <v/>
      </c>
    </row>
    <row r="740" spans="2:9" x14ac:dyDescent="0.25">
      <c r="B740" s="10" t="str">
        <f t="shared" si="77"/>
        <v/>
      </c>
      <c r="C740" s="12" t="str">
        <f t="shared" si="78"/>
        <v/>
      </c>
      <c r="D740" s="12" t="str">
        <f t="shared" si="79"/>
        <v/>
      </c>
      <c r="E740" s="12" t="str">
        <f t="shared" si="80"/>
        <v/>
      </c>
      <c r="F740" s="12"/>
      <c r="G740" s="12" t="str">
        <f t="shared" si="81"/>
        <v/>
      </c>
      <c r="H740" s="12" t="str">
        <f t="shared" si="82"/>
        <v/>
      </c>
      <c r="I740" s="12" t="str">
        <f t="shared" si="83"/>
        <v/>
      </c>
    </row>
    <row r="741" spans="2:9" x14ac:dyDescent="0.25">
      <c r="B741" s="10" t="str">
        <f t="shared" si="77"/>
        <v/>
      </c>
      <c r="C741" s="12" t="str">
        <f t="shared" si="78"/>
        <v/>
      </c>
      <c r="D741" s="12" t="str">
        <f t="shared" si="79"/>
        <v/>
      </c>
      <c r="E741" s="12" t="str">
        <f t="shared" si="80"/>
        <v/>
      </c>
      <c r="F741" s="12"/>
      <c r="G741" s="12" t="str">
        <f t="shared" si="81"/>
        <v/>
      </c>
      <c r="H741" s="12" t="str">
        <f t="shared" si="82"/>
        <v/>
      </c>
      <c r="I741" s="12" t="str">
        <f t="shared" si="83"/>
        <v/>
      </c>
    </row>
    <row r="742" spans="2:9" x14ac:dyDescent="0.25">
      <c r="B742" s="10" t="str">
        <f t="shared" si="77"/>
        <v/>
      </c>
      <c r="C742" s="12" t="str">
        <f t="shared" si="78"/>
        <v/>
      </c>
      <c r="D742" s="12" t="str">
        <f t="shared" si="79"/>
        <v/>
      </c>
      <c r="E742" s="12" t="str">
        <f t="shared" si="80"/>
        <v/>
      </c>
      <c r="F742" s="12"/>
      <c r="G742" s="12" t="str">
        <f t="shared" si="81"/>
        <v/>
      </c>
      <c r="H742" s="12" t="str">
        <f t="shared" si="82"/>
        <v/>
      </c>
      <c r="I742" s="12" t="str">
        <f t="shared" si="83"/>
        <v/>
      </c>
    </row>
    <row r="743" spans="2:9" x14ac:dyDescent="0.25">
      <c r="B743" s="10" t="str">
        <f t="shared" si="77"/>
        <v/>
      </c>
      <c r="C743" s="12" t="str">
        <f t="shared" si="78"/>
        <v/>
      </c>
      <c r="D743" s="12" t="str">
        <f t="shared" si="79"/>
        <v/>
      </c>
      <c r="E743" s="12" t="str">
        <f t="shared" si="80"/>
        <v/>
      </c>
      <c r="F743" s="12"/>
      <c r="G743" s="12" t="str">
        <f t="shared" si="81"/>
        <v/>
      </c>
      <c r="H743" s="12" t="str">
        <f t="shared" si="82"/>
        <v/>
      </c>
      <c r="I743" s="12" t="str">
        <f t="shared" si="83"/>
        <v/>
      </c>
    </row>
    <row r="744" spans="2:9" x14ac:dyDescent="0.25">
      <c r="B744" s="10" t="str">
        <f t="shared" si="77"/>
        <v/>
      </c>
      <c r="C744" s="12" t="str">
        <f t="shared" si="78"/>
        <v/>
      </c>
      <c r="D744" s="12" t="str">
        <f t="shared" si="79"/>
        <v/>
      </c>
      <c r="E744" s="12" t="str">
        <f t="shared" si="80"/>
        <v/>
      </c>
      <c r="F744" s="12"/>
      <c r="G744" s="12" t="str">
        <f t="shared" si="81"/>
        <v/>
      </c>
      <c r="H744" s="12" t="str">
        <f t="shared" si="82"/>
        <v/>
      </c>
      <c r="I744" s="12" t="str">
        <f t="shared" si="83"/>
        <v/>
      </c>
    </row>
    <row r="745" spans="2:9" x14ac:dyDescent="0.25">
      <c r="B745" s="10" t="str">
        <f t="shared" si="77"/>
        <v/>
      </c>
      <c r="C745" s="12" t="str">
        <f t="shared" si="78"/>
        <v/>
      </c>
      <c r="D745" s="12" t="str">
        <f t="shared" si="79"/>
        <v/>
      </c>
      <c r="E745" s="12" t="str">
        <f t="shared" si="80"/>
        <v/>
      </c>
      <c r="F745" s="12"/>
      <c r="G745" s="12" t="str">
        <f t="shared" si="81"/>
        <v/>
      </c>
      <c r="H745" s="12" t="str">
        <f t="shared" si="82"/>
        <v/>
      </c>
      <c r="I745" s="12" t="str">
        <f t="shared" si="83"/>
        <v/>
      </c>
    </row>
    <row r="746" spans="2:9" x14ac:dyDescent="0.25">
      <c r="B746" s="10" t="str">
        <f t="shared" si="77"/>
        <v/>
      </c>
      <c r="C746" s="12" t="str">
        <f t="shared" si="78"/>
        <v/>
      </c>
      <c r="D746" s="12" t="str">
        <f t="shared" si="79"/>
        <v/>
      </c>
      <c r="E746" s="12" t="str">
        <f t="shared" si="80"/>
        <v/>
      </c>
      <c r="F746" s="12"/>
      <c r="G746" s="12" t="str">
        <f t="shared" si="81"/>
        <v/>
      </c>
      <c r="H746" s="12" t="str">
        <f t="shared" si="82"/>
        <v/>
      </c>
      <c r="I746" s="12" t="str">
        <f t="shared" si="83"/>
        <v/>
      </c>
    </row>
    <row r="747" spans="2:9" x14ac:dyDescent="0.25">
      <c r="B747" s="10" t="str">
        <f t="shared" si="77"/>
        <v/>
      </c>
      <c r="C747" s="12" t="str">
        <f t="shared" si="78"/>
        <v/>
      </c>
      <c r="D747" s="12" t="str">
        <f t="shared" si="79"/>
        <v/>
      </c>
      <c r="E747" s="12" t="str">
        <f t="shared" si="80"/>
        <v/>
      </c>
      <c r="F747" s="12"/>
      <c r="G747" s="12" t="str">
        <f t="shared" si="81"/>
        <v/>
      </c>
      <c r="H747" s="12" t="str">
        <f t="shared" si="82"/>
        <v/>
      </c>
      <c r="I747" s="12" t="str">
        <f t="shared" si="83"/>
        <v/>
      </c>
    </row>
    <row r="748" spans="2:9" x14ac:dyDescent="0.25">
      <c r="B748" s="10" t="str">
        <f t="shared" si="77"/>
        <v/>
      </c>
      <c r="C748" s="12" t="str">
        <f t="shared" si="78"/>
        <v/>
      </c>
      <c r="D748" s="12" t="str">
        <f t="shared" si="79"/>
        <v/>
      </c>
      <c r="E748" s="12" t="str">
        <f t="shared" si="80"/>
        <v/>
      </c>
      <c r="F748" s="12"/>
      <c r="G748" s="12" t="str">
        <f t="shared" si="81"/>
        <v/>
      </c>
      <c r="H748" s="12" t="str">
        <f t="shared" si="82"/>
        <v/>
      </c>
      <c r="I748" s="12" t="str">
        <f t="shared" si="83"/>
        <v/>
      </c>
    </row>
    <row r="749" spans="2:9" x14ac:dyDescent="0.25">
      <c r="B749" s="10" t="str">
        <f t="shared" si="77"/>
        <v/>
      </c>
      <c r="C749" s="12" t="str">
        <f t="shared" si="78"/>
        <v/>
      </c>
      <c r="D749" s="12" t="str">
        <f t="shared" si="79"/>
        <v/>
      </c>
      <c r="E749" s="12" t="str">
        <f t="shared" si="80"/>
        <v/>
      </c>
      <c r="F749" s="12"/>
      <c r="G749" s="12" t="str">
        <f t="shared" si="81"/>
        <v/>
      </c>
      <c r="H749" s="12" t="str">
        <f t="shared" si="82"/>
        <v/>
      </c>
      <c r="I749" s="12" t="str">
        <f t="shared" si="83"/>
        <v/>
      </c>
    </row>
    <row r="750" spans="2:9" x14ac:dyDescent="0.25">
      <c r="B750" s="10" t="str">
        <f t="shared" si="77"/>
        <v/>
      </c>
      <c r="C750" s="12" t="str">
        <f t="shared" si="78"/>
        <v/>
      </c>
      <c r="D750" s="12" t="str">
        <f t="shared" si="79"/>
        <v/>
      </c>
      <c r="E750" s="12" t="str">
        <f t="shared" si="80"/>
        <v/>
      </c>
      <c r="F750" s="12"/>
      <c r="G750" s="12" t="str">
        <f t="shared" si="81"/>
        <v/>
      </c>
      <c r="H750" s="12" t="str">
        <f t="shared" si="82"/>
        <v/>
      </c>
      <c r="I750" s="12" t="str">
        <f t="shared" si="83"/>
        <v/>
      </c>
    </row>
    <row r="751" spans="2:9" x14ac:dyDescent="0.25">
      <c r="B751" s="10" t="str">
        <f t="shared" si="77"/>
        <v/>
      </c>
      <c r="C751" s="12" t="str">
        <f t="shared" si="78"/>
        <v/>
      </c>
      <c r="D751" s="12" t="str">
        <f t="shared" si="79"/>
        <v/>
      </c>
      <c r="E751" s="12" t="str">
        <f t="shared" si="80"/>
        <v/>
      </c>
      <c r="F751" s="12"/>
      <c r="G751" s="12" t="str">
        <f t="shared" si="81"/>
        <v/>
      </c>
      <c r="H751" s="12" t="str">
        <f t="shared" si="82"/>
        <v/>
      </c>
      <c r="I751" s="12" t="str">
        <f t="shared" si="83"/>
        <v/>
      </c>
    </row>
    <row r="752" spans="2:9" x14ac:dyDescent="0.25">
      <c r="B752" s="10" t="str">
        <f t="shared" si="77"/>
        <v/>
      </c>
      <c r="C752" s="12" t="str">
        <f t="shared" si="78"/>
        <v/>
      </c>
      <c r="D752" s="12" t="str">
        <f t="shared" si="79"/>
        <v/>
      </c>
      <c r="E752" s="12" t="str">
        <f t="shared" si="80"/>
        <v/>
      </c>
      <c r="F752" s="12"/>
      <c r="G752" s="12" t="str">
        <f t="shared" si="81"/>
        <v/>
      </c>
      <c r="H752" s="12" t="str">
        <f t="shared" si="82"/>
        <v/>
      </c>
      <c r="I752" s="12" t="str">
        <f t="shared" si="83"/>
        <v/>
      </c>
    </row>
    <row r="753" spans="2:9" x14ac:dyDescent="0.25">
      <c r="B753" s="10" t="str">
        <f t="shared" si="77"/>
        <v/>
      </c>
      <c r="C753" s="12" t="str">
        <f t="shared" si="78"/>
        <v/>
      </c>
      <c r="D753" s="12" t="str">
        <f t="shared" si="79"/>
        <v/>
      </c>
      <c r="E753" s="12" t="str">
        <f t="shared" si="80"/>
        <v/>
      </c>
      <c r="F753" s="12"/>
      <c r="G753" s="12" t="str">
        <f t="shared" si="81"/>
        <v/>
      </c>
      <c r="H753" s="12" t="str">
        <f t="shared" si="82"/>
        <v/>
      </c>
      <c r="I753" s="12" t="str">
        <f t="shared" si="83"/>
        <v/>
      </c>
    </row>
    <row r="754" spans="2:9" x14ac:dyDescent="0.25">
      <c r="B754" s="10" t="str">
        <f t="shared" si="77"/>
        <v/>
      </c>
      <c r="C754" s="12" t="str">
        <f t="shared" si="78"/>
        <v/>
      </c>
      <c r="D754" s="12" t="str">
        <f t="shared" si="79"/>
        <v/>
      </c>
      <c r="E754" s="12" t="str">
        <f t="shared" si="80"/>
        <v/>
      </c>
      <c r="F754" s="12"/>
      <c r="G754" s="12" t="str">
        <f t="shared" si="81"/>
        <v/>
      </c>
      <c r="H754" s="12" t="str">
        <f t="shared" si="82"/>
        <v/>
      </c>
      <c r="I754" s="12" t="str">
        <f t="shared" si="83"/>
        <v/>
      </c>
    </row>
    <row r="755" spans="2:9" x14ac:dyDescent="0.25">
      <c r="B755" s="10" t="str">
        <f t="shared" si="77"/>
        <v/>
      </c>
      <c r="C755" s="12" t="str">
        <f t="shared" si="78"/>
        <v/>
      </c>
      <c r="D755" s="12" t="str">
        <f t="shared" si="79"/>
        <v/>
      </c>
      <c r="E755" s="12" t="str">
        <f t="shared" si="80"/>
        <v/>
      </c>
      <c r="F755" s="12"/>
      <c r="G755" s="12" t="str">
        <f t="shared" si="81"/>
        <v/>
      </c>
      <c r="H755" s="12" t="str">
        <f t="shared" si="82"/>
        <v/>
      </c>
      <c r="I755" s="12" t="str">
        <f t="shared" si="83"/>
        <v/>
      </c>
    </row>
    <row r="756" spans="2:9" x14ac:dyDescent="0.25">
      <c r="B756" s="10" t="str">
        <f t="shared" si="77"/>
        <v/>
      </c>
      <c r="C756" s="12" t="str">
        <f t="shared" si="78"/>
        <v/>
      </c>
      <c r="D756" s="12" t="str">
        <f t="shared" si="79"/>
        <v/>
      </c>
      <c r="E756" s="12" t="str">
        <f t="shared" si="80"/>
        <v/>
      </c>
      <c r="F756" s="12"/>
      <c r="G756" s="12" t="str">
        <f t="shared" si="81"/>
        <v/>
      </c>
      <c r="H756" s="12" t="str">
        <f t="shared" si="82"/>
        <v/>
      </c>
      <c r="I756" s="12" t="str">
        <f t="shared" si="83"/>
        <v/>
      </c>
    </row>
    <row r="757" spans="2:9" x14ac:dyDescent="0.25">
      <c r="B757" s="10" t="str">
        <f t="shared" si="77"/>
        <v/>
      </c>
      <c r="C757" s="12" t="str">
        <f t="shared" si="78"/>
        <v/>
      </c>
      <c r="D757" s="12" t="str">
        <f t="shared" si="79"/>
        <v/>
      </c>
      <c r="E757" s="12" t="str">
        <f t="shared" si="80"/>
        <v/>
      </c>
      <c r="F757" s="12"/>
      <c r="G757" s="12" t="str">
        <f t="shared" si="81"/>
        <v/>
      </c>
      <c r="H757" s="12" t="str">
        <f t="shared" si="82"/>
        <v/>
      </c>
      <c r="I757" s="12" t="str">
        <f t="shared" si="83"/>
        <v/>
      </c>
    </row>
    <row r="758" spans="2:9" x14ac:dyDescent="0.25">
      <c r="B758" s="10" t="str">
        <f t="shared" si="77"/>
        <v/>
      </c>
      <c r="C758" s="12" t="str">
        <f t="shared" si="78"/>
        <v/>
      </c>
      <c r="D758" s="12" t="str">
        <f t="shared" si="79"/>
        <v/>
      </c>
      <c r="E758" s="12" t="str">
        <f t="shared" si="80"/>
        <v/>
      </c>
      <c r="F758" s="12"/>
      <c r="G758" s="12" t="str">
        <f t="shared" si="81"/>
        <v/>
      </c>
      <c r="H758" s="12" t="str">
        <f t="shared" si="82"/>
        <v/>
      </c>
      <c r="I758" s="12" t="str">
        <f t="shared" si="83"/>
        <v/>
      </c>
    </row>
    <row r="759" spans="2:9" x14ac:dyDescent="0.25">
      <c r="B759" s="10" t="str">
        <f t="shared" si="77"/>
        <v/>
      </c>
      <c r="C759" s="12" t="str">
        <f t="shared" si="78"/>
        <v/>
      </c>
      <c r="D759" s="12" t="str">
        <f t="shared" si="79"/>
        <v/>
      </c>
      <c r="E759" s="12" t="str">
        <f t="shared" si="80"/>
        <v/>
      </c>
      <c r="F759" s="12"/>
      <c r="G759" s="12" t="str">
        <f t="shared" si="81"/>
        <v/>
      </c>
      <c r="H759" s="12" t="str">
        <f t="shared" si="82"/>
        <v/>
      </c>
      <c r="I759" s="12" t="str">
        <f t="shared" si="83"/>
        <v/>
      </c>
    </row>
    <row r="760" spans="2:9" x14ac:dyDescent="0.25">
      <c r="B760" s="10" t="str">
        <f t="shared" si="77"/>
        <v/>
      </c>
      <c r="C760" s="12" t="str">
        <f t="shared" si="78"/>
        <v/>
      </c>
      <c r="D760" s="12" t="str">
        <f t="shared" si="79"/>
        <v/>
      </c>
      <c r="E760" s="12" t="str">
        <f t="shared" si="80"/>
        <v/>
      </c>
      <c r="F760" s="12"/>
      <c r="G760" s="12" t="str">
        <f t="shared" si="81"/>
        <v/>
      </c>
      <c r="H760" s="12" t="str">
        <f t="shared" si="82"/>
        <v/>
      </c>
      <c r="I760" s="12" t="str">
        <f t="shared" si="83"/>
        <v/>
      </c>
    </row>
    <row r="761" spans="2:9" x14ac:dyDescent="0.25">
      <c r="B761" s="10" t="str">
        <f t="shared" si="77"/>
        <v/>
      </c>
      <c r="C761" s="12" t="str">
        <f t="shared" si="78"/>
        <v/>
      </c>
      <c r="D761" s="12" t="str">
        <f t="shared" si="79"/>
        <v/>
      </c>
      <c r="E761" s="12" t="str">
        <f t="shared" si="80"/>
        <v/>
      </c>
      <c r="F761" s="12"/>
      <c r="G761" s="12" t="str">
        <f t="shared" si="81"/>
        <v/>
      </c>
      <c r="H761" s="12" t="str">
        <f t="shared" si="82"/>
        <v/>
      </c>
      <c r="I761" s="12" t="str">
        <f t="shared" si="83"/>
        <v/>
      </c>
    </row>
    <row r="762" spans="2:9" x14ac:dyDescent="0.25">
      <c r="B762" s="10" t="str">
        <f t="shared" si="77"/>
        <v/>
      </c>
      <c r="C762" s="12" t="str">
        <f t="shared" si="78"/>
        <v/>
      </c>
      <c r="D762" s="12" t="str">
        <f t="shared" si="79"/>
        <v/>
      </c>
      <c r="E762" s="12" t="str">
        <f t="shared" si="80"/>
        <v/>
      </c>
      <c r="F762" s="12"/>
      <c r="G762" s="12" t="str">
        <f t="shared" si="81"/>
        <v/>
      </c>
      <c r="H762" s="12" t="str">
        <f t="shared" si="82"/>
        <v/>
      </c>
      <c r="I762" s="12" t="str">
        <f t="shared" si="83"/>
        <v/>
      </c>
    </row>
    <row r="763" spans="2:9" x14ac:dyDescent="0.25">
      <c r="B763" s="10" t="str">
        <f t="shared" si="77"/>
        <v/>
      </c>
      <c r="C763" s="12" t="str">
        <f t="shared" si="78"/>
        <v/>
      </c>
      <c r="D763" s="12" t="str">
        <f t="shared" si="79"/>
        <v/>
      </c>
      <c r="E763" s="12" t="str">
        <f t="shared" si="80"/>
        <v/>
      </c>
      <c r="F763" s="12"/>
      <c r="G763" s="12" t="str">
        <f t="shared" si="81"/>
        <v/>
      </c>
      <c r="H763" s="12" t="str">
        <f t="shared" si="82"/>
        <v/>
      </c>
      <c r="I763" s="12" t="str">
        <f t="shared" si="83"/>
        <v/>
      </c>
    </row>
    <row r="764" spans="2:9" x14ac:dyDescent="0.25">
      <c r="B764" s="10" t="str">
        <f t="shared" si="77"/>
        <v/>
      </c>
      <c r="C764" s="12" t="str">
        <f t="shared" si="78"/>
        <v/>
      </c>
      <c r="D764" s="12" t="str">
        <f t="shared" si="79"/>
        <v/>
      </c>
      <c r="E764" s="12" t="str">
        <f t="shared" si="80"/>
        <v/>
      </c>
      <c r="F764" s="12"/>
      <c r="G764" s="12" t="str">
        <f t="shared" si="81"/>
        <v/>
      </c>
      <c r="H764" s="12" t="str">
        <f t="shared" si="82"/>
        <v/>
      </c>
      <c r="I764" s="12" t="str">
        <f t="shared" si="83"/>
        <v/>
      </c>
    </row>
    <row r="765" spans="2:9" x14ac:dyDescent="0.25">
      <c r="B765" s="10" t="str">
        <f t="shared" si="77"/>
        <v/>
      </c>
      <c r="C765" s="12" t="str">
        <f t="shared" si="78"/>
        <v/>
      </c>
      <c r="D765" s="12" t="str">
        <f t="shared" si="79"/>
        <v/>
      </c>
      <c r="E765" s="12" t="str">
        <f t="shared" si="80"/>
        <v/>
      </c>
      <c r="F765" s="12"/>
      <c r="G765" s="12" t="str">
        <f t="shared" si="81"/>
        <v/>
      </c>
      <c r="H765" s="12" t="str">
        <f t="shared" si="82"/>
        <v/>
      </c>
      <c r="I765" s="12" t="str">
        <f t="shared" si="83"/>
        <v/>
      </c>
    </row>
    <row r="766" spans="2:9" x14ac:dyDescent="0.25">
      <c r="B766" s="10" t="str">
        <f t="shared" si="77"/>
        <v/>
      </c>
      <c r="C766" s="12" t="str">
        <f t="shared" si="78"/>
        <v/>
      </c>
      <c r="D766" s="12" t="str">
        <f t="shared" si="79"/>
        <v/>
      </c>
      <c r="E766" s="12" t="str">
        <f t="shared" si="80"/>
        <v/>
      </c>
      <c r="F766" s="12"/>
      <c r="G766" s="12" t="str">
        <f t="shared" si="81"/>
        <v/>
      </c>
      <c r="H766" s="12" t="str">
        <f t="shared" si="82"/>
        <v/>
      </c>
      <c r="I766" s="12" t="str">
        <f t="shared" si="83"/>
        <v/>
      </c>
    </row>
    <row r="767" spans="2:9" x14ac:dyDescent="0.25">
      <c r="B767" s="10" t="str">
        <f t="shared" si="77"/>
        <v/>
      </c>
      <c r="C767" s="12" t="str">
        <f t="shared" si="78"/>
        <v/>
      </c>
      <c r="D767" s="12" t="str">
        <f t="shared" si="79"/>
        <v/>
      </c>
      <c r="E767" s="12" t="str">
        <f t="shared" si="80"/>
        <v/>
      </c>
      <c r="F767" s="12"/>
      <c r="G767" s="12" t="str">
        <f t="shared" si="81"/>
        <v/>
      </c>
      <c r="H767" s="12" t="str">
        <f t="shared" si="82"/>
        <v/>
      </c>
      <c r="I767" s="12" t="str">
        <f t="shared" si="83"/>
        <v/>
      </c>
    </row>
    <row r="768" spans="2:9" x14ac:dyDescent="0.25">
      <c r="B768" s="10" t="str">
        <f t="shared" si="77"/>
        <v/>
      </c>
      <c r="C768" s="12" t="str">
        <f t="shared" si="78"/>
        <v/>
      </c>
      <c r="D768" s="12" t="str">
        <f t="shared" si="79"/>
        <v/>
      </c>
      <c r="E768" s="12" t="str">
        <f t="shared" si="80"/>
        <v/>
      </c>
      <c r="F768" s="12"/>
      <c r="G768" s="12" t="str">
        <f t="shared" si="81"/>
        <v/>
      </c>
      <c r="H768" s="12" t="str">
        <f t="shared" si="82"/>
        <v/>
      </c>
      <c r="I768" s="12" t="str">
        <f t="shared" si="83"/>
        <v/>
      </c>
    </row>
    <row r="769" spans="2:9" x14ac:dyDescent="0.25">
      <c r="B769" s="10" t="str">
        <f t="shared" si="77"/>
        <v/>
      </c>
      <c r="C769" s="12" t="str">
        <f t="shared" si="78"/>
        <v/>
      </c>
      <c r="D769" s="12" t="str">
        <f t="shared" si="79"/>
        <v/>
      </c>
      <c r="E769" s="12" t="str">
        <f t="shared" si="80"/>
        <v/>
      </c>
      <c r="F769" s="12"/>
      <c r="G769" s="12" t="str">
        <f t="shared" si="81"/>
        <v/>
      </c>
      <c r="H769" s="12" t="str">
        <f t="shared" si="82"/>
        <v/>
      </c>
      <c r="I769" s="12" t="str">
        <f t="shared" si="83"/>
        <v/>
      </c>
    </row>
    <row r="770" spans="2:9" x14ac:dyDescent="0.25">
      <c r="B770" s="10" t="str">
        <f t="shared" si="77"/>
        <v/>
      </c>
      <c r="C770" s="12" t="str">
        <f t="shared" si="78"/>
        <v/>
      </c>
      <c r="D770" s="12" t="str">
        <f t="shared" si="79"/>
        <v/>
      </c>
      <c r="E770" s="12" t="str">
        <f t="shared" si="80"/>
        <v/>
      </c>
      <c r="F770" s="12"/>
      <c r="G770" s="12" t="str">
        <f t="shared" si="81"/>
        <v/>
      </c>
      <c r="H770" s="12" t="str">
        <f t="shared" si="82"/>
        <v/>
      </c>
      <c r="I770" s="12" t="str">
        <f t="shared" si="83"/>
        <v/>
      </c>
    </row>
    <row r="771" spans="2:9" x14ac:dyDescent="0.25">
      <c r="B771" s="10" t="str">
        <f t="shared" si="77"/>
        <v/>
      </c>
      <c r="C771" s="12" t="str">
        <f t="shared" si="78"/>
        <v/>
      </c>
      <c r="D771" s="12" t="str">
        <f t="shared" si="79"/>
        <v/>
      </c>
      <c r="E771" s="12" t="str">
        <f t="shared" si="80"/>
        <v/>
      </c>
      <c r="F771" s="12"/>
      <c r="G771" s="12" t="str">
        <f t="shared" si="81"/>
        <v/>
      </c>
      <c r="H771" s="12" t="str">
        <f t="shared" si="82"/>
        <v/>
      </c>
      <c r="I771" s="12" t="str">
        <f t="shared" si="83"/>
        <v/>
      </c>
    </row>
    <row r="772" spans="2:9" x14ac:dyDescent="0.25">
      <c r="B772" s="10" t="str">
        <f t="shared" si="77"/>
        <v/>
      </c>
      <c r="C772" s="12" t="str">
        <f t="shared" si="78"/>
        <v/>
      </c>
      <c r="D772" s="12" t="str">
        <f t="shared" si="79"/>
        <v/>
      </c>
      <c r="E772" s="12" t="str">
        <f t="shared" si="80"/>
        <v/>
      </c>
      <c r="F772" s="12"/>
      <c r="G772" s="12" t="str">
        <f t="shared" si="81"/>
        <v/>
      </c>
      <c r="H772" s="12" t="str">
        <f t="shared" si="82"/>
        <v/>
      </c>
      <c r="I772" s="12" t="str">
        <f t="shared" si="83"/>
        <v/>
      </c>
    </row>
    <row r="773" spans="2:9" x14ac:dyDescent="0.25">
      <c r="B773" s="10" t="str">
        <f t="shared" si="77"/>
        <v/>
      </c>
      <c r="C773" s="12" t="str">
        <f t="shared" si="78"/>
        <v/>
      </c>
      <c r="D773" s="12" t="str">
        <f t="shared" si="79"/>
        <v/>
      </c>
      <c r="E773" s="12" t="str">
        <f t="shared" si="80"/>
        <v/>
      </c>
      <c r="F773" s="12"/>
      <c r="G773" s="12" t="str">
        <f t="shared" si="81"/>
        <v/>
      </c>
      <c r="H773" s="12" t="str">
        <f t="shared" si="82"/>
        <v/>
      </c>
      <c r="I773" s="12" t="str">
        <f t="shared" si="83"/>
        <v/>
      </c>
    </row>
    <row r="774" spans="2:9" x14ac:dyDescent="0.25">
      <c r="B774" s="10" t="str">
        <f t="shared" si="77"/>
        <v/>
      </c>
      <c r="C774" s="12" t="str">
        <f t="shared" si="78"/>
        <v/>
      </c>
      <c r="D774" s="12" t="str">
        <f t="shared" si="79"/>
        <v/>
      </c>
      <c r="E774" s="12" t="str">
        <f t="shared" si="80"/>
        <v/>
      </c>
      <c r="F774" s="12"/>
      <c r="G774" s="12" t="str">
        <f t="shared" si="81"/>
        <v/>
      </c>
      <c r="H774" s="12" t="str">
        <f t="shared" si="82"/>
        <v/>
      </c>
      <c r="I774" s="12" t="str">
        <f t="shared" si="83"/>
        <v/>
      </c>
    </row>
    <row r="775" spans="2:9" x14ac:dyDescent="0.25">
      <c r="B775" s="10" t="str">
        <f t="shared" si="77"/>
        <v/>
      </c>
      <c r="C775" s="12" t="str">
        <f t="shared" si="78"/>
        <v/>
      </c>
      <c r="D775" s="12" t="str">
        <f t="shared" si="79"/>
        <v/>
      </c>
      <c r="E775" s="12" t="str">
        <f t="shared" si="80"/>
        <v/>
      </c>
      <c r="F775" s="12"/>
      <c r="G775" s="12" t="str">
        <f t="shared" si="81"/>
        <v/>
      </c>
      <c r="H775" s="12" t="str">
        <f t="shared" si="82"/>
        <v/>
      </c>
      <c r="I775" s="12" t="str">
        <f t="shared" si="83"/>
        <v/>
      </c>
    </row>
    <row r="776" spans="2:9" x14ac:dyDescent="0.25">
      <c r="B776" s="10" t="str">
        <f t="shared" si="77"/>
        <v/>
      </c>
      <c r="C776" s="12" t="str">
        <f t="shared" si="78"/>
        <v/>
      </c>
      <c r="D776" s="12" t="str">
        <f t="shared" si="79"/>
        <v/>
      </c>
      <c r="E776" s="12" t="str">
        <f t="shared" si="80"/>
        <v/>
      </c>
      <c r="F776" s="12"/>
      <c r="G776" s="12" t="str">
        <f t="shared" si="81"/>
        <v/>
      </c>
      <c r="H776" s="12" t="str">
        <f t="shared" si="82"/>
        <v/>
      </c>
      <c r="I776" s="12" t="str">
        <f t="shared" si="83"/>
        <v/>
      </c>
    </row>
    <row r="777" spans="2:9" x14ac:dyDescent="0.25">
      <c r="B777" s="10" t="str">
        <f t="shared" si="77"/>
        <v/>
      </c>
      <c r="C777" s="12" t="str">
        <f t="shared" si="78"/>
        <v/>
      </c>
      <c r="D777" s="12" t="str">
        <f t="shared" si="79"/>
        <v/>
      </c>
      <c r="E777" s="12" t="str">
        <f t="shared" si="80"/>
        <v/>
      </c>
      <c r="F777" s="12"/>
      <c r="G777" s="12" t="str">
        <f t="shared" si="81"/>
        <v/>
      </c>
      <c r="H777" s="12" t="str">
        <f t="shared" si="82"/>
        <v/>
      </c>
      <c r="I777" s="12" t="str">
        <f t="shared" si="83"/>
        <v/>
      </c>
    </row>
    <row r="778" spans="2:9" x14ac:dyDescent="0.25">
      <c r="B778" s="10" t="str">
        <f t="shared" si="77"/>
        <v/>
      </c>
      <c r="C778" s="12" t="str">
        <f t="shared" si="78"/>
        <v/>
      </c>
      <c r="D778" s="12" t="str">
        <f t="shared" si="79"/>
        <v/>
      </c>
      <c r="E778" s="12" t="str">
        <f t="shared" si="80"/>
        <v/>
      </c>
      <c r="F778" s="12"/>
      <c r="G778" s="12" t="str">
        <f t="shared" si="81"/>
        <v/>
      </c>
      <c r="H778" s="12" t="str">
        <f t="shared" si="82"/>
        <v/>
      </c>
      <c r="I778" s="12" t="str">
        <f t="shared" si="83"/>
        <v/>
      </c>
    </row>
    <row r="779" spans="2:9" x14ac:dyDescent="0.25">
      <c r="B779" s="10" t="str">
        <f t="shared" si="77"/>
        <v/>
      </c>
      <c r="C779" s="12" t="str">
        <f t="shared" si="78"/>
        <v/>
      </c>
      <c r="D779" s="12" t="str">
        <f t="shared" si="79"/>
        <v/>
      </c>
      <c r="E779" s="12" t="str">
        <f t="shared" si="80"/>
        <v/>
      </c>
      <c r="F779" s="12"/>
      <c r="G779" s="12" t="str">
        <f t="shared" si="81"/>
        <v/>
      </c>
      <c r="H779" s="12" t="str">
        <f t="shared" si="82"/>
        <v/>
      </c>
      <c r="I779" s="12" t="str">
        <f t="shared" si="83"/>
        <v/>
      </c>
    </row>
    <row r="780" spans="2:9" x14ac:dyDescent="0.25">
      <c r="B780" s="10" t="str">
        <f t="shared" si="77"/>
        <v/>
      </c>
      <c r="C780" s="12" t="str">
        <f t="shared" si="78"/>
        <v/>
      </c>
      <c r="D780" s="12" t="str">
        <f t="shared" si="79"/>
        <v/>
      </c>
      <c r="E780" s="12" t="str">
        <f t="shared" si="80"/>
        <v/>
      </c>
      <c r="F780" s="12"/>
      <c r="G780" s="12" t="str">
        <f t="shared" si="81"/>
        <v/>
      </c>
      <c r="H780" s="12" t="str">
        <f t="shared" si="82"/>
        <v/>
      </c>
      <c r="I780" s="12" t="str">
        <f t="shared" si="83"/>
        <v/>
      </c>
    </row>
    <row r="781" spans="2:9" x14ac:dyDescent="0.25">
      <c r="B781" s="10" t="str">
        <f t="shared" si="77"/>
        <v/>
      </c>
      <c r="C781" s="12" t="str">
        <f t="shared" si="78"/>
        <v/>
      </c>
      <c r="D781" s="12" t="str">
        <f t="shared" si="79"/>
        <v/>
      </c>
      <c r="E781" s="12" t="str">
        <f t="shared" si="80"/>
        <v/>
      </c>
      <c r="F781" s="12"/>
      <c r="G781" s="12" t="str">
        <f t="shared" si="81"/>
        <v/>
      </c>
      <c r="H781" s="12" t="str">
        <f t="shared" si="82"/>
        <v/>
      </c>
      <c r="I781" s="12" t="str">
        <f t="shared" si="83"/>
        <v/>
      </c>
    </row>
    <row r="782" spans="2:9" x14ac:dyDescent="0.25">
      <c r="B782" s="10" t="str">
        <f t="shared" si="77"/>
        <v/>
      </c>
      <c r="C782" s="12" t="str">
        <f t="shared" si="78"/>
        <v/>
      </c>
      <c r="D782" s="12" t="str">
        <f t="shared" si="79"/>
        <v/>
      </c>
      <c r="E782" s="12" t="str">
        <f t="shared" si="80"/>
        <v/>
      </c>
      <c r="F782" s="12"/>
      <c r="G782" s="12" t="str">
        <f t="shared" si="81"/>
        <v/>
      </c>
      <c r="H782" s="12" t="str">
        <f t="shared" si="82"/>
        <v/>
      </c>
      <c r="I782" s="12" t="str">
        <f t="shared" si="83"/>
        <v/>
      </c>
    </row>
    <row r="783" spans="2:9" x14ac:dyDescent="0.25">
      <c r="B783" s="10" t="str">
        <f t="shared" si="77"/>
        <v/>
      </c>
      <c r="C783" s="12" t="str">
        <f t="shared" si="78"/>
        <v/>
      </c>
      <c r="D783" s="12" t="str">
        <f t="shared" si="79"/>
        <v/>
      </c>
      <c r="E783" s="12" t="str">
        <f t="shared" si="80"/>
        <v/>
      </c>
      <c r="F783" s="12"/>
      <c r="G783" s="12" t="str">
        <f t="shared" si="81"/>
        <v/>
      </c>
      <c r="H783" s="12" t="str">
        <f t="shared" si="82"/>
        <v/>
      </c>
      <c r="I783" s="12" t="str">
        <f t="shared" si="83"/>
        <v/>
      </c>
    </row>
    <row r="784" spans="2:9" x14ac:dyDescent="0.25">
      <c r="B784" s="10" t="str">
        <f t="shared" si="77"/>
        <v/>
      </c>
      <c r="C784" s="12" t="str">
        <f t="shared" si="78"/>
        <v/>
      </c>
      <c r="D784" s="12" t="str">
        <f t="shared" si="79"/>
        <v/>
      </c>
      <c r="E784" s="12" t="str">
        <f t="shared" si="80"/>
        <v/>
      </c>
      <c r="F784" s="12"/>
      <c r="G784" s="12" t="str">
        <f t="shared" si="81"/>
        <v/>
      </c>
      <c r="H784" s="12" t="str">
        <f t="shared" si="82"/>
        <v/>
      </c>
      <c r="I784" s="12" t="str">
        <f t="shared" si="83"/>
        <v/>
      </c>
    </row>
    <row r="785" spans="2:9" x14ac:dyDescent="0.25">
      <c r="B785" s="10" t="str">
        <f t="shared" si="77"/>
        <v/>
      </c>
      <c r="C785" s="12" t="str">
        <f t="shared" si="78"/>
        <v/>
      </c>
      <c r="D785" s="12" t="str">
        <f t="shared" si="79"/>
        <v/>
      </c>
      <c r="E785" s="12" t="str">
        <f t="shared" si="80"/>
        <v/>
      </c>
      <c r="F785" s="12"/>
      <c r="G785" s="12" t="str">
        <f t="shared" si="81"/>
        <v/>
      </c>
      <c r="H785" s="12" t="str">
        <f t="shared" si="82"/>
        <v/>
      </c>
      <c r="I785" s="12" t="str">
        <f t="shared" si="83"/>
        <v/>
      </c>
    </row>
    <row r="786" spans="2:9" x14ac:dyDescent="0.25">
      <c r="B786" s="10" t="str">
        <f t="shared" si="77"/>
        <v/>
      </c>
      <c r="C786" s="12" t="str">
        <f t="shared" si="78"/>
        <v/>
      </c>
      <c r="D786" s="12" t="str">
        <f t="shared" si="79"/>
        <v/>
      </c>
      <c r="E786" s="12" t="str">
        <f t="shared" si="80"/>
        <v/>
      </c>
      <c r="F786" s="12"/>
      <c r="G786" s="12" t="str">
        <f t="shared" si="81"/>
        <v/>
      </c>
      <c r="H786" s="12" t="str">
        <f t="shared" si="82"/>
        <v/>
      </c>
      <c r="I786" s="12" t="str">
        <f t="shared" si="83"/>
        <v/>
      </c>
    </row>
    <row r="787" spans="2:9" x14ac:dyDescent="0.25">
      <c r="B787" s="10" t="str">
        <f t="shared" si="77"/>
        <v/>
      </c>
      <c r="C787" s="12" t="str">
        <f t="shared" si="78"/>
        <v/>
      </c>
      <c r="D787" s="12" t="str">
        <f t="shared" si="79"/>
        <v/>
      </c>
      <c r="E787" s="12" t="str">
        <f t="shared" si="80"/>
        <v/>
      </c>
      <c r="F787" s="12"/>
      <c r="G787" s="12" t="str">
        <f t="shared" si="81"/>
        <v/>
      </c>
      <c r="H787" s="12" t="str">
        <f t="shared" si="82"/>
        <v/>
      </c>
      <c r="I787" s="12" t="str">
        <f t="shared" si="83"/>
        <v/>
      </c>
    </row>
    <row r="788" spans="2:9" x14ac:dyDescent="0.25">
      <c r="B788" s="10" t="str">
        <f t="shared" si="77"/>
        <v/>
      </c>
      <c r="C788" s="12" t="str">
        <f t="shared" si="78"/>
        <v/>
      </c>
      <c r="D788" s="12" t="str">
        <f t="shared" si="79"/>
        <v/>
      </c>
      <c r="E788" s="12" t="str">
        <f t="shared" si="80"/>
        <v/>
      </c>
      <c r="F788" s="12"/>
      <c r="G788" s="12" t="str">
        <f t="shared" si="81"/>
        <v/>
      </c>
      <c r="H788" s="12" t="str">
        <f t="shared" si="82"/>
        <v/>
      </c>
      <c r="I788" s="12" t="str">
        <f t="shared" si="83"/>
        <v/>
      </c>
    </row>
    <row r="789" spans="2:9" x14ac:dyDescent="0.25">
      <c r="B789" s="10" t="str">
        <f t="shared" si="77"/>
        <v/>
      </c>
      <c r="C789" s="12" t="str">
        <f t="shared" si="78"/>
        <v/>
      </c>
      <c r="D789" s="12" t="str">
        <f t="shared" si="79"/>
        <v/>
      </c>
      <c r="E789" s="12" t="str">
        <f t="shared" si="80"/>
        <v/>
      </c>
      <c r="F789" s="12"/>
      <c r="G789" s="12" t="str">
        <f t="shared" si="81"/>
        <v/>
      </c>
      <c r="H789" s="12" t="str">
        <f t="shared" si="82"/>
        <v/>
      </c>
      <c r="I789" s="12" t="str">
        <f t="shared" si="83"/>
        <v/>
      </c>
    </row>
    <row r="790" spans="2:9" x14ac:dyDescent="0.25">
      <c r="B790" s="10" t="str">
        <f t="shared" si="77"/>
        <v/>
      </c>
      <c r="C790" s="12" t="str">
        <f t="shared" si="78"/>
        <v/>
      </c>
      <c r="D790" s="12" t="str">
        <f t="shared" si="79"/>
        <v/>
      </c>
      <c r="E790" s="12" t="str">
        <f t="shared" si="80"/>
        <v/>
      </c>
      <c r="F790" s="12"/>
      <c r="G790" s="12" t="str">
        <f t="shared" si="81"/>
        <v/>
      </c>
      <c r="H790" s="12" t="str">
        <f t="shared" si="82"/>
        <v/>
      </c>
      <c r="I790" s="12" t="str">
        <f t="shared" si="83"/>
        <v/>
      </c>
    </row>
    <row r="791" spans="2:9" x14ac:dyDescent="0.25">
      <c r="B791" s="10" t="str">
        <f t="shared" si="77"/>
        <v/>
      </c>
      <c r="C791" s="12" t="str">
        <f t="shared" si="78"/>
        <v/>
      </c>
      <c r="D791" s="12" t="str">
        <f t="shared" si="79"/>
        <v/>
      </c>
      <c r="E791" s="12" t="str">
        <f t="shared" si="80"/>
        <v/>
      </c>
      <c r="F791" s="12"/>
      <c r="G791" s="12" t="str">
        <f t="shared" si="81"/>
        <v/>
      </c>
      <c r="H791" s="12" t="str">
        <f t="shared" si="82"/>
        <v/>
      </c>
      <c r="I791" s="12" t="str">
        <f t="shared" si="83"/>
        <v/>
      </c>
    </row>
    <row r="792" spans="2:9" x14ac:dyDescent="0.25">
      <c r="B792" s="10" t="str">
        <f t="shared" si="77"/>
        <v/>
      </c>
      <c r="C792" s="12" t="str">
        <f t="shared" si="78"/>
        <v/>
      </c>
      <c r="D792" s="12" t="str">
        <f t="shared" si="79"/>
        <v/>
      </c>
      <c r="E792" s="12" t="str">
        <f t="shared" si="80"/>
        <v/>
      </c>
      <c r="F792" s="12"/>
      <c r="G792" s="12" t="str">
        <f t="shared" si="81"/>
        <v/>
      </c>
      <c r="H792" s="12" t="str">
        <f t="shared" si="82"/>
        <v/>
      </c>
      <c r="I792" s="12" t="str">
        <f t="shared" si="83"/>
        <v/>
      </c>
    </row>
    <row r="793" spans="2:9" x14ac:dyDescent="0.25">
      <c r="B793" s="10" t="str">
        <f t="shared" si="77"/>
        <v/>
      </c>
      <c r="C793" s="12" t="str">
        <f t="shared" si="78"/>
        <v/>
      </c>
      <c r="D793" s="12" t="str">
        <f t="shared" si="79"/>
        <v/>
      </c>
      <c r="E793" s="12" t="str">
        <f t="shared" si="80"/>
        <v/>
      </c>
      <c r="F793" s="12"/>
      <c r="G793" s="12" t="str">
        <f t="shared" si="81"/>
        <v/>
      </c>
      <c r="H793" s="12" t="str">
        <f t="shared" si="82"/>
        <v/>
      </c>
      <c r="I793" s="12" t="str">
        <f t="shared" si="83"/>
        <v/>
      </c>
    </row>
    <row r="794" spans="2:9" x14ac:dyDescent="0.25">
      <c r="B794" s="10" t="str">
        <f t="shared" si="77"/>
        <v/>
      </c>
      <c r="C794" s="12" t="str">
        <f t="shared" si="78"/>
        <v/>
      </c>
      <c r="D794" s="12" t="str">
        <f t="shared" si="79"/>
        <v/>
      </c>
      <c r="E794" s="12" t="str">
        <f t="shared" si="80"/>
        <v/>
      </c>
      <c r="F794" s="12"/>
      <c r="G794" s="12" t="str">
        <f t="shared" si="81"/>
        <v/>
      </c>
      <c r="H794" s="12" t="str">
        <f t="shared" si="82"/>
        <v/>
      </c>
      <c r="I794" s="12" t="str">
        <f t="shared" si="83"/>
        <v/>
      </c>
    </row>
    <row r="795" spans="2:9" x14ac:dyDescent="0.25">
      <c r="B795" s="10" t="str">
        <f t="shared" si="77"/>
        <v/>
      </c>
      <c r="C795" s="12" t="str">
        <f t="shared" si="78"/>
        <v/>
      </c>
      <c r="D795" s="12" t="str">
        <f t="shared" si="79"/>
        <v/>
      </c>
      <c r="E795" s="12" t="str">
        <f t="shared" si="80"/>
        <v/>
      </c>
      <c r="F795" s="12"/>
      <c r="G795" s="12" t="str">
        <f t="shared" si="81"/>
        <v/>
      </c>
      <c r="H795" s="12" t="str">
        <f t="shared" si="82"/>
        <v/>
      </c>
      <c r="I795" s="12" t="str">
        <f t="shared" si="83"/>
        <v/>
      </c>
    </row>
    <row r="796" spans="2:9" x14ac:dyDescent="0.25">
      <c r="B796" s="10" t="str">
        <f t="shared" si="77"/>
        <v/>
      </c>
      <c r="C796" s="12" t="str">
        <f t="shared" si="78"/>
        <v/>
      </c>
      <c r="D796" s="12" t="str">
        <f t="shared" si="79"/>
        <v/>
      </c>
      <c r="E796" s="12" t="str">
        <f t="shared" si="80"/>
        <v/>
      </c>
      <c r="F796" s="12"/>
      <c r="G796" s="12" t="str">
        <f t="shared" si="81"/>
        <v/>
      </c>
      <c r="H796" s="12" t="str">
        <f t="shared" si="82"/>
        <v/>
      </c>
      <c r="I796" s="12" t="str">
        <f t="shared" si="83"/>
        <v/>
      </c>
    </row>
    <row r="797" spans="2:9" x14ac:dyDescent="0.25">
      <c r="B797" s="10" t="str">
        <f t="shared" si="77"/>
        <v/>
      </c>
      <c r="C797" s="12" t="str">
        <f t="shared" si="78"/>
        <v/>
      </c>
      <c r="D797" s="12" t="str">
        <f t="shared" si="79"/>
        <v/>
      </c>
      <c r="E797" s="12" t="str">
        <f t="shared" si="80"/>
        <v/>
      </c>
      <c r="F797" s="12"/>
      <c r="G797" s="12" t="str">
        <f t="shared" si="81"/>
        <v/>
      </c>
      <c r="H797" s="12" t="str">
        <f t="shared" si="82"/>
        <v/>
      </c>
      <c r="I797" s="12" t="str">
        <f t="shared" si="83"/>
        <v/>
      </c>
    </row>
    <row r="798" spans="2:9" x14ac:dyDescent="0.25">
      <c r="B798" s="10" t="str">
        <f t="shared" si="77"/>
        <v/>
      </c>
      <c r="C798" s="12" t="str">
        <f t="shared" si="78"/>
        <v/>
      </c>
      <c r="D798" s="12" t="str">
        <f t="shared" si="79"/>
        <v/>
      </c>
      <c r="E798" s="12" t="str">
        <f t="shared" si="80"/>
        <v/>
      </c>
      <c r="F798" s="12"/>
      <c r="G798" s="12" t="str">
        <f t="shared" si="81"/>
        <v/>
      </c>
      <c r="H798" s="12" t="str">
        <f t="shared" si="82"/>
        <v/>
      </c>
      <c r="I798" s="12" t="str">
        <f t="shared" si="83"/>
        <v/>
      </c>
    </row>
    <row r="799" spans="2:9" x14ac:dyDescent="0.25">
      <c r="B799" s="10" t="str">
        <f t="shared" si="77"/>
        <v/>
      </c>
      <c r="C799" s="12" t="str">
        <f t="shared" si="78"/>
        <v/>
      </c>
      <c r="D799" s="12" t="str">
        <f t="shared" si="79"/>
        <v/>
      </c>
      <c r="E799" s="12" t="str">
        <f t="shared" si="80"/>
        <v/>
      </c>
      <c r="F799" s="12"/>
      <c r="G799" s="12" t="str">
        <f t="shared" si="81"/>
        <v/>
      </c>
      <c r="H799" s="12" t="str">
        <f t="shared" si="82"/>
        <v/>
      </c>
      <c r="I799" s="12" t="str">
        <f t="shared" si="83"/>
        <v/>
      </c>
    </row>
    <row r="800" spans="2:9" x14ac:dyDescent="0.25">
      <c r="B800" s="10" t="str">
        <f t="shared" ref="B800:B863" si="84">IF(OR(G799&lt;0.01,G799="",G799=0,),"",B799+1)</f>
        <v/>
      </c>
      <c r="C800" s="12" t="str">
        <f t="shared" ref="C800:C863" si="85">IF(B800="","",IF($H$6&gt;((G799*$H$5)+G799),((G799*$H$5)+G799),$H$6))</f>
        <v/>
      </c>
      <c r="D800" s="12" t="str">
        <f t="shared" ref="D800:D863" si="86">IF(B800="","",(C800-E800))</f>
        <v/>
      </c>
      <c r="E800" s="12" t="str">
        <f t="shared" ref="E800:E863" si="87">IF(B800="","",(G799*$H$5))</f>
        <v/>
      </c>
      <c r="F800" s="12"/>
      <c r="G800" s="12" t="str">
        <f t="shared" ref="G800:G863" si="88">IF(OR(B800="",0),"",(G799-D800-F800))</f>
        <v/>
      </c>
      <c r="H800" s="12" t="str">
        <f t="shared" ref="H800:H863" si="89">IF(B800="","",(H799+D800+F800))</f>
        <v/>
      </c>
      <c r="I800" s="12" t="str">
        <f t="shared" ref="I800:I863" si="90">IF(B800="","",(I799+E800))</f>
        <v/>
      </c>
    </row>
    <row r="801" spans="2:9" x14ac:dyDescent="0.25">
      <c r="B801" s="10" t="str">
        <f t="shared" si="84"/>
        <v/>
      </c>
      <c r="C801" s="12" t="str">
        <f t="shared" si="85"/>
        <v/>
      </c>
      <c r="D801" s="12" t="str">
        <f t="shared" si="86"/>
        <v/>
      </c>
      <c r="E801" s="12" t="str">
        <f t="shared" si="87"/>
        <v/>
      </c>
      <c r="F801" s="12"/>
      <c r="G801" s="12" t="str">
        <f t="shared" si="88"/>
        <v/>
      </c>
      <c r="H801" s="12" t="str">
        <f t="shared" si="89"/>
        <v/>
      </c>
      <c r="I801" s="12" t="str">
        <f t="shared" si="90"/>
        <v/>
      </c>
    </row>
    <row r="802" spans="2:9" x14ac:dyDescent="0.25">
      <c r="B802" s="10" t="str">
        <f t="shared" si="84"/>
        <v/>
      </c>
      <c r="C802" s="12" t="str">
        <f t="shared" si="85"/>
        <v/>
      </c>
      <c r="D802" s="12" t="str">
        <f t="shared" si="86"/>
        <v/>
      </c>
      <c r="E802" s="12" t="str">
        <f t="shared" si="87"/>
        <v/>
      </c>
      <c r="F802" s="12"/>
      <c r="G802" s="12" t="str">
        <f t="shared" si="88"/>
        <v/>
      </c>
      <c r="H802" s="12" t="str">
        <f t="shared" si="89"/>
        <v/>
      </c>
      <c r="I802" s="12" t="str">
        <f t="shared" si="90"/>
        <v/>
      </c>
    </row>
    <row r="803" spans="2:9" x14ac:dyDescent="0.25">
      <c r="B803" s="10" t="str">
        <f t="shared" si="84"/>
        <v/>
      </c>
      <c r="C803" s="12" t="str">
        <f t="shared" si="85"/>
        <v/>
      </c>
      <c r="D803" s="12" t="str">
        <f t="shared" si="86"/>
        <v/>
      </c>
      <c r="E803" s="12" t="str">
        <f t="shared" si="87"/>
        <v/>
      </c>
      <c r="F803" s="12"/>
      <c r="G803" s="12" t="str">
        <f t="shared" si="88"/>
        <v/>
      </c>
      <c r="H803" s="12" t="str">
        <f t="shared" si="89"/>
        <v/>
      </c>
      <c r="I803" s="12" t="str">
        <f t="shared" si="90"/>
        <v/>
      </c>
    </row>
    <row r="804" spans="2:9" x14ac:dyDescent="0.25">
      <c r="B804" s="10" t="str">
        <f t="shared" si="84"/>
        <v/>
      </c>
      <c r="C804" s="12" t="str">
        <f t="shared" si="85"/>
        <v/>
      </c>
      <c r="D804" s="12" t="str">
        <f t="shared" si="86"/>
        <v/>
      </c>
      <c r="E804" s="12" t="str">
        <f t="shared" si="87"/>
        <v/>
      </c>
      <c r="F804" s="12"/>
      <c r="G804" s="12" t="str">
        <f t="shared" si="88"/>
        <v/>
      </c>
      <c r="H804" s="12" t="str">
        <f t="shared" si="89"/>
        <v/>
      </c>
      <c r="I804" s="12" t="str">
        <f t="shared" si="90"/>
        <v/>
      </c>
    </row>
    <row r="805" spans="2:9" x14ac:dyDescent="0.25">
      <c r="B805" s="10" t="str">
        <f t="shared" si="84"/>
        <v/>
      </c>
      <c r="C805" s="12" t="str">
        <f t="shared" si="85"/>
        <v/>
      </c>
      <c r="D805" s="12" t="str">
        <f t="shared" si="86"/>
        <v/>
      </c>
      <c r="E805" s="12" t="str">
        <f t="shared" si="87"/>
        <v/>
      </c>
      <c r="F805" s="12"/>
      <c r="G805" s="12" t="str">
        <f t="shared" si="88"/>
        <v/>
      </c>
      <c r="H805" s="12" t="str">
        <f t="shared" si="89"/>
        <v/>
      </c>
      <c r="I805" s="12" t="str">
        <f t="shared" si="90"/>
        <v/>
      </c>
    </row>
    <row r="806" spans="2:9" x14ac:dyDescent="0.25">
      <c r="B806" s="10" t="str">
        <f t="shared" si="84"/>
        <v/>
      </c>
      <c r="C806" s="12" t="str">
        <f t="shared" si="85"/>
        <v/>
      </c>
      <c r="D806" s="12" t="str">
        <f t="shared" si="86"/>
        <v/>
      </c>
      <c r="E806" s="12" t="str">
        <f t="shared" si="87"/>
        <v/>
      </c>
      <c r="F806" s="12"/>
      <c r="G806" s="12" t="str">
        <f t="shared" si="88"/>
        <v/>
      </c>
      <c r="H806" s="12" t="str">
        <f t="shared" si="89"/>
        <v/>
      </c>
      <c r="I806" s="12" t="str">
        <f t="shared" si="90"/>
        <v/>
      </c>
    </row>
    <row r="807" spans="2:9" x14ac:dyDescent="0.25">
      <c r="B807" s="10" t="str">
        <f t="shared" si="84"/>
        <v/>
      </c>
      <c r="C807" s="12" t="str">
        <f t="shared" si="85"/>
        <v/>
      </c>
      <c r="D807" s="12" t="str">
        <f t="shared" si="86"/>
        <v/>
      </c>
      <c r="E807" s="12" t="str">
        <f t="shared" si="87"/>
        <v/>
      </c>
      <c r="F807" s="12"/>
      <c r="G807" s="12" t="str">
        <f t="shared" si="88"/>
        <v/>
      </c>
      <c r="H807" s="12" t="str">
        <f t="shared" si="89"/>
        <v/>
      </c>
      <c r="I807" s="12" t="str">
        <f t="shared" si="90"/>
        <v/>
      </c>
    </row>
    <row r="808" spans="2:9" x14ac:dyDescent="0.25">
      <c r="B808" s="10" t="str">
        <f t="shared" si="84"/>
        <v/>
      </c>
      <c r="C808" s="12" t="str">
        <f t="shared" si="85"/>
        <v/>
      </c>
      <c r="D808" s="12" t="str">
        <f t="shared" si="86"/>
        <v/>
      </c>
      <c r="E808" s="12" t="str">
        <f t="shared" si="87"/>
        <v/>
      </c>
      <c r="F808" s="12"/>
      <c r="G808" s="12" t="str">
        <f t="shared" si="88"/>
        <v/>
      </c>
      <c r="H808" s="12" t="str">
        <f t="shared" si="89"/>
        <v/>
      </c>
      <c r="I808" s="12" t="str">
        <f t="shared" si="90"/>
        <v/>
      </c>
    </row>
    <row r="809" spans="2:9" x14ac:dyDescent="0.25">
      <c r="B809" s="10" t="str">
        <f t="shared" si="84"/>
        <v/>
      </c>
      <c r="C809" s="12" t="str">
        <f t="shared" si="85"/>
        <v/>
      </c>
      <c r="D809" s="12" t="str">
        <f t="shared" si="86"/>
        <v/>
      </c>
      <c r="E809" s="12" t="str">
        <f t="shared" si="87"/>
        <v/>
      </c>
      <c r="F809" s="12"/>
      <c r="G809" s="12" t="str">
        <f t="shared" si="88"/>
        <v/>
      </c>
      <c r="H809" s="12" t="str">
        <f t="shared" si="89"/>
        <v/>
      </c>
      <c r="I809" s="12" t="str">
        <f t="shared" si="90"/>
        <v/>
      </c>
    </row>
    <row r="810" spans="2:9" x14ac:dyDescent="0.25">
      <c r="B810" s="10" t="str">
        <f t="shared" si="84"/>
        <v/>
      </c>
      <c r="C810" s="12" t="str">
        <f t="shared" si="85"/>
        <v/>
      </c>
      <c r="D810" s="12" t="str">
        <f t="shared" si="86"/>
        <v/>
      </c>
      <c r="E810" s="12" t="str">
        <f t="shared" si="87"/>
        <v/>
      </c>
      <c r="F810" s="12"/>
      <c r="G810" s="12" t="str">
        <f t="shared" si="88"/>
        <v/>
      </c>
      <c r="H810" s="12" t="str">
        <f t="shared" si="89"/>
        <v/>
      </c>
      <c r="I810" s="12" t="str">
        <f t="shared" si="90"/>
        <v/>
      </c>
    </row>
    <row r="811" spans="2:9" x14ac:dyDescent="0.25">
      <c r="B811" s="10" t="str">
        <f t="shared" si="84"/>
        <v/>
      </c>
      <c r="C811" s="12" t="str">
        <f t="shared" si="85"/>
        <v/>
      </c>
      <c r="D811" s="12" t="str">
        <f t="shared" si="86"/>
        <v/>
      </c>
      <c r="E811" s="12" t="str">
        <f t="shared" si="87"/>
        <v/>
      </c>
      <c r="F811" s="12"/>
      <c r="G811" s="12" t="str">
        <f t="shared" si="88"/>
        <v/>
      </c>
      <c r="H811" s="12" t="str">
        <f t="shared" si="89"/>
        <v/>
      </c>
      <c r="I811" s="12" t="str">
        <f t="shared" si="90"/>
        <v/>
      </c>
    </row>
    <row r="812" spans="2:9" x14ac:dyDescent="0.25">
      <c r="B812" s="10" t="str">
        <f t="shared" si="84"/>
        <v/>
      </c>
      <c r="C812" s="12" t="str">
        <f t="shared" si="85"/>
        <v/>
      </c>
      <c r="D812" s="12" t="str">
        <f t="shared" si="86"/>
        <v/>
      </c>
      <c r="E812" s="12" t="str">
        <f t="shared" si="87"/>
        <v/>
      </c>
      <c r="F812" s="12"/>
      <c r="G812" s="12" t="str">
        <f t="shared" si="88"/>
        <v/>
      </c>
      <c r="H812" s="12" t="str">
        <f t="shared" si="89"/>
        <v/>
      </c>
      <c r="I812" s="12" t="str">
        <f t="shared" si="90"/>
        <v/>
      </c>
    </row>
    <row r="813" spans="2:9" x14ac:dyDescent="0.25">
      <c r="B813" s="10" t="str">
        <f t="shared" si="84"/>
        <v/>
      </c>
      <c r="C813" s="12" t="str">
        <f t="shared" si="85"/>
        <v/>
      </c>
      <c r="D813" s="12" t="str">
        <f t="shared" si="86"/>
        <v/>
      </c>
      <c r="E813" s="12" t="str">
        <f t="shared" si="87"/>
        <v/>
      </c>
      <c r="F813" s="12"/>
      <c r="G813" s="12" t="str">
        <f t="shared" si="88"/>
        <v/>
      </c>
      <c r="H813" s="12" t="str">
        <f t="shared" si="89"/>
        <v/>
      </c>
      <c r="I813" s="12" t="str">
        <f t="shared" si="90"/>
        <v/>
      </c>
    </row>
    <row r="814" spans="2:9" x14ac:dyDescent="0.25">
      <c r="B814" s="10" t="str">
        <f t="shared" si="84"/>
        <v/>
      </c>
      <c r="C814" s="12" t="str">
        <f t="shared" si="85"/>
        <v/>
      </c>
      <c r="D814" s="12" t="str">
        <f t="shared" si="86"/>
        <v/>
      </c>
      <c r="E814" s="12" t="str">
        <f t="shared" si="87"/>
        <v/>
      </c>
      <c r="F814" s="12"/>
      <c r="G814" s="12" t="str">
        <f t="shared" si="88"/>
        <v/>
      </c>
      <c r="H814" s="12" t="str">
        <f t="shared" si="89"/>
        <v/>
      </c>
      <c r="I814" s="12" t="str">
        <f t="shared" si="90"/>
        <v/>
      </c>
    </row>
    <row r="815" spans="2:9" x14ac:dyDescent="0.25">
      <c r="B815" s="10" t="str">
        <f t="shared" si="84"/>
        <v/>
      </c>
      <c r="C815" s="12" t="str">
        <f t="shared" si="85"/>
        <v/>
      </c>
      <c r="D815" s="12" t="str">
        <f t="shared" si="86"/>
        <v/>
      </c>
      <c r="E815" s="12" t="str">
        <f t="shared" si="87"/>
        <v/>
      </c>
      <c r="F815" s="12"/>
      <c r="G815" s="12" t="str">
        <f t="shared" si="88"/>
        <v/>
      </c>
      <c r="H815" s="12" t="str">
        <f t="shared" si="89"/>
        <v/>
      </c>
      <c r="I815" s="12" t="str">
        <f t="shared" si="90"/>
        <v/>
      </c>
    </row>
    <row r="816" spans="2:9" x14ac:dyDescent="0.25">
      <c r="B816" s="10" t="str">
        <f t="shared" si="84"/>
        <v/>
      </c>
      <c r="C816" s="12" t="str">
        <f t="shared" si="85"/>
        <v/>
      </c>
      <c r="D816" s="12" t="str">
        <f t="shared" si="86"/>
        <v/>
      </c>
      <c r="E816" s="12" t="str">
        <f t="shared" si="87"/>
        <v/>
      </c>
      <c r="F816" s="12"/>
      <c r="G816" s="12" t="str">
        <f t="shared" si="88"/>
        <v/>
      </c>
      <c r="H816" s="12" t="str">
        <f t="shared" si="89"/>
        <v/>
      </c>
      <c r="I816" s="12" t="str">
        <f t="shared" si="90"/>
        <v/>
      </c>
    </row>
    <row r="817" spans="2:9" x14ac:dyDescent="0.25">
      <c r="B817" s="10" t="str">
        <f t="shared" si="84"/>
        <v/>
      </c>
      <c r="C817" s="12" t="str">
        <f t="shared" si="85"/>
        <v/>
      </c>
      <c r="D817" s="12" t="str">
        <f t="shared" si="86"/>
        <v/>
      </c>
      <c r="E817" s="12" t="str">
        <f t="shared" si="87"/>
        <v/>
      </c>
      <c r="F817" s="12"/>
      <c r="G817" s="12" t="str">
        <f t="shared" si="88"/>
        <v/>
      </c>
      <c r="H817" s="12" t="str">
        <f t="shared" si="89"/>
        <v/>
      </c>
      <c r="I817" s="12" t="str">
        <f t="shared" si="90"/>
        <v/>
      </c>
    </row>
    <row r="818" spans="2:9" x14ac:dyDescent="0.25">
      <c r="B818" s="10" t="str">
        <f t="shared" si="84"/>
        <v/>
      </c>
      <c r="C818" s="12" t="str">
        <f t="shared" si="85"/>
        <v/>
      </c>
      <c r="D818" s="12" t="str">
        <f t="shared" si="86"/>
        <v/>
      </c>
      <c r="E818" s="12" t="str">
        <f t="shared" si="87"/>
        <v/>
      </c>
      <c r="F818" s="12"/>
      <c r="G818" s="12" t="str">
        <f t="shared" si="88"/>
        <v/>
      </c>
      <c r="H818" s="12" t="str">
        <f t="shared" si="89"/>
        <v/>
      </c>
      <c r="I818" s="12" t="str">
        <f t="shared" si="90"/>
        <v/>
      </c>
    </row>
    <row r="819" spans="2:9" x14ac:dyDescent="0.25">
      <c r="B819" s="10" t="str">
        <f t="shared" si="84"/>
        <v/>
      </c>
      <c r="C819" s="12" t="str">
        <f t="shared" si="85"/>
        <v/>
      </c>
      <c r="D819" s="12" t="str">
        <f t="shared" si="86"/>
        <v/>
      </c>
      <c r="E819" s="12" t="str">
        <f t="shared" si="87"/>
        <v/>
      </c>
      <c r="F819" s="12"/>
      <c r="G819" s="12" t="str">
        <f t="shared" si="88"/>
        <v/>
      </c>
      <c r="H819" s="12" t="str">
        <f t="shared" si="89"/>
        <v/>
      </c>
      <c r="I819" s="12" t="str">
        <f t="shared" si="90"/>
        <v/>
      </c>
    </row>
    <row r="820" spans="2:9" x14ac:dyDescent="0.25">
      <c r="B820" s="10" t="str">
        <f t="shared" si="84"/>
        <v/>
      </c>
      <c r="C820" s="12" t="str">
        <f t="shared" si="85"/>
        <v/>
      </c>
      <c r="D820" s="12" t="str">
        <f t="shared" si="86"/>
        <v/>
      </c>
      <c r="E820" s="12" t="str">
        <f t="shared" si="87"/>
        <v/>
      </c>
      <c r="F820" s="12"/>
      <c r="G820" s="12" t="str">
        <f t="shared" si="88"/>
        <v/>
      </c>
      <c r="H820" s="12" t="str">
        <f t="shared" si="89"/>
        <v/>
      </c>
      <c r="I820" s="12" t="str">
        <f t="shared" si="90"/>
        <v/>
      </c>
    </row>
    <row r="821" spans="2:9" x14ac:dyDescent="0.25">
      <c r="B821" s="10" t="str">
        <f t="shared" si="84"/>
        <v/>
      </c>
      <c r="C821" s="12" t="str">
        <f t="shared" si="85"/>
        <v/>
      </c>
      <c r="D821" s="12" t="str">
        <f t="shared" si="86"/>
        <v/>
      </c>
      <c r="E821" s="12" t="str">
        <f t="shared" si="87"/>
        <v/>
      </c>
      <c r="F821" s="12"/>
      <c r="G821" s="12" t="str">
        <f t="shared" si="88"/>
        <v/>
      </c>
      <c r="H821" s="12" t="str">
        <f t="shared" si="89"/>
        <v/>
      </c>
      <c r="I821" s="12" t="str">
        <f t="shared" si="90"/>
        <v/>
      </c>
    </row>
    <row r="822" spans="2:9" x14ac:dyDescent="0.25">
      <c r="B822" s="10" t="str">
        <f t="shared" si="84"/>
        <v/>
      </c>
      <c r="C822" s="12" t="str">
        <f t="shared" si="85"/>
        <v/>
      </c>
      <c r="D822" s="12" t="str">
        <f t="shared" si="86"/>
        <v/>
      </c>
      <c r="E822" s="12" t="str">
        <f t="shared" si="87"/>
        <v/>
      </c>
      <c r="F822" s="12"/>
      <c r="G822" s="12" t="str">
        <f t="shared" si="88"/>
        <v/>
      </c>
      <c r="H822" s="12" t="str">
        <f t="shared" si="89"/>
        <v/>
      </c>
      <c r="I822" s="12" t="str">
        <f t="shared" si="90"/>
        <v/>
      </c>
    </row>
    <row r="823" spans="2:9" x14ac:dyDescent="0.25">
      <c r="B823" s="10" t="str">
        <f t="shared" si="84"/>
        <v/>
      </c>
      <c r="C823" s="12" t="str">
        <f t="shared" si="85"/>
        <v/>
      </c>
      <c r="D823" s="12" t="str">
        <f t="shared" si="86"/>
        <v/>
      </c>
      <c r="E823" s="12" t="str">
        <f t="shared" si="87"/>
        <v/>
      </c>
      <c r="F823" s="12"/>
      <c r="G823" s="12" t="str">
        <f t="shared" si="88"/>
        <v/>
      </c>
      <c r="H823" s="12" t="str">
        <f t="shared" si="89"/>
        <v/>
      </c>
      <c r="I823" s="12" t="str">
        <f t="shared" si="90"/>
        <v/>
      </c>
    </row>
    <row r="824" spans="2:9" x14ac:dyDescent="0.25">
      <c r="B824" s="10" t="str">
        <f t="shared" si="84"/>
        <v/>
      </c>
      <c r="C824" s="12" t="str">
        <f t="shared" si="85"/>
        <v/>
      </c>
      <c r="D824" s="12" t="str">
        <f t="shared" si="86"/>
        <v/>
      </c>
      <c r="E824" s="12" t="str">
        <f t="shared" si="87"/>
        <v/>
      </c>
      <c r="F824" s="12"/>
      <c r="G824" s="12" t="str">
        <f t="shared" si="88"/>
        <v/>
      </c>
      <c r="H824" s="12" t="str">
        <f t="shared" si="89"/>
        <v/>
      </c>
      <c r="I824" s="12" t="str">
        <f t="shared" si="90"/>
        <v/>
      </c>
    </row>
    <row r="825" spans="2:9" x14ac:dyDescent="0.25">
      <c r="B825" s="10" t="str">
        <f t="shared" si="84"/>
        <v/>
      </c>
      <c r="C825" s="12" t="str">
        <f t="shared" si="85"/>
        <v/>
      </c>
      <c r="D825" s="12" t="str">
        <f t="shared" si="86"/>
        <v/>
      </c>
      <c r="E825" s="12" t="str">
        <f t="shared" si="87"/>
        <v/>
      </c>
      <c r="F825" s="12"/>
      <c r="G825" s="12" t="str">
        <f t="shared" si="88"/>
        <v/>
      </c>
      <c r="H825" s="12" t="str">
        <f t="shared" si="89"/>
        <v/>
      </c>
      <c r="I825" s="12" t="str">
        <f t="shared" si="90"/>
        <v/>
      </c>
    </row>
    <row r="826" spans="2:9" x14ac:dyDescent="0.25">
      <c r="B826" s="10" t="str">
        <f t="shared" si="84"/>
        <v/>
      </c>
      <c r="C826" s="12" t="str">
        <f t="shared" si="85"/>
        <v/>
      </c>
      <c r="D826" s="12" t="str">
        <f t="shared" si="86"/>
        <v/>
      </c>
      <c r="E826" s="12" t="str">
        <f t="shared" si="87"/>
        <v/>
      </c>
      <c r="F826" s="12"/>
      <c r="G826" s="12" t="str">
        <f t="shared" si="88"/>
        <v/>
      </c>
      <c r="H826" s="12" t="str">
        <f t="shared" si="89"/>
        <v/>
      </c>
      <c r="I826" s="12" t="str">
        <f t="shared" si="90"/>
        <v/>
      </c>
    </row>
    <row r="827" spans="2:9" x14ac:dyDescent="0.25">
      <c r="B827" s="10" t="str">
        <f t="shared" si="84"/>
        <v/>
      </c>
      <c r="C827" s="12" t="str">
        <f t="shared" si="85"/>
        <v/>
      </c>
      <c r="D827" s="12" t="str">
        <f t="shared" si="86"/>
        <v/>
      </c>
      <c r="E827" s="12" t="str">
        <f t="shared" si="87"/>
        <v/>
      </c>
      <c r="F827" s="12"/>
      <c r="G827" s="12" t="str">
        <f t="shared" si="88"/>
        <v/>
      </c>
      <c r="H827" s="12" t="str">
        <f t="shared" si="89"/>
        <v/>
      </c>
      <c r="I827" s="12" t="str">
        <f t="shared" si="90"/>
        <v/>
      </c>
    </row>
    <row r="828" spans="2:9" x14ac:dyDescent="0.25">
      <c r="B828" s="10" t="str">
        <f t="shared" si="84"/>
        <v/>
      </c>
      <c r="C828" s="12" t="str">
        <f t="shared" si="85"/>
        <v/>
      </c>
      <c r="D828" s="12" t="str">
        <f t="shared" si="86"/>
        <v/>
      </c>
      <c r="E828" s="12" t="str">
        <f t="shared" si="87"/>
        <v/>
      </c>
      <c r="F828" s="12"/>
      <c r="G828" s="12" t="str">
        <f t="shared" si="88"/>
        <v/>
      </c>
      <c r="H828" s="12" t="str">
        <f t="shared" si="89"/>
        <v/>
      </c>
      <c r="I828" s="12" t="str">
        <f t="shared" si="90"/>
        <v/>
      </c>
    </row>
    <row r="829" spans="2:9" x14ac:dyDescent="0.25">
      <c r="B829" s="10" t="str">
        <f t="shared" si="84"/>
        <v/>
      </c>
      <c r="C829" s="12" t="str">
        <f t="shared" si="85"/>
        <v/>
      </c>
      <c r="D829" s="12" t="str">
        <f t="shared" si="86"/>
        <v/>
      </c>
      <c r="E829" s="12" t="str">
        <f t="shared" si="87"/>
        <v/>
      </c>
      <c r="F829" s="12"/>
      <c r="G829" s="12" t="str">
        <f t="shared" si="88"/>
        <v/>
      </c>
      <c r="H829" s="12" t="str">
        <f t="shared" si="89"/>
        <v/>
      </c>
      <c r="I829" s="12" t="str">
        <f t="shared" si="90"/>
        <v/>
      </c>
    </row>
    <row r="830" spans="2:9" x14ac:dyDescent="0.25">
      <c r="B830" s="10" t="str">
        <f t="shared" si="84"/>
        <v/>
      </c>
      <c r="C830" s="12" t="str">
        <f t="shared" si="85"/>
        <v/>
      </c>
      <c r="D830" s="12" t="str">
        <f t="shared" si="86"/>
        <v/>
      </c>
      <c r="E830" s="12" t="str">
        <f t="shared" si="87"/>
        <v/>
      </c>
      <c r="F830" s="12"/>
      <c r="G830" s="12" t="str">
        <f t="shared" si="88"/>
        <v/>
      </c>
      <c r="H830" s="12" t="str">
        <f t="shared" si="89"/>
        <v/>
      </c>
      <c r="I830" s="12" t="str">
        <f t="shared" si="90"/>
        <v/>
      </c>
    </row>
    <row r="831" spans="2:9" x14ac:dyDescent="0.25">
      <c r="B831" s="10" t="str">
        <f t="shared" si="84"/>
        <v/>
      </c>
      <c r="C831" s="12" t="str">
        <f t="shared" si="85"/>
        <v/>
      </c>
      <c r="D831" s="12" t="str">
        <f t="shared" si="86"/>
        <v/>
      </c>
      <c r="E831" s="12" t="str">
        <f t="shared" si="87"/>
        <v/>
      </c>
      <c r="F831" s="12"/>
      <c r="G831" s="12" t="str">
        <f t="shared" si="88"/>
        <v/>
      </c>
      <c r="H831" s="12" t="str">
        <f t="shared" si="89"/>
        <v/>
      </c>
      <c r="I831" s="12" t="str">
        <f t="shared" si="90"/>
        <v/>
      </c>
    </row>
    <row r="832" spans="2:9" x14ac:dyDescent="0.25">
      <c r="B832" s="10" t="str">
        <f t="shared" si="84"/>
        <v/>
      </c>
      <c r="C832" s="12" t="str">
        <f t="shared" si="85"/>
        <v/>
      </c>
      <c r="D832" s="12" t="str">
        <f t="shared" si="86"/>
        <v/>
      </c>
      <c r="E832" s="12" t="str">
        <f t="shared" si="87"/>
        <v/>
      </c>
      <c r="F832" s="12"/>
      <c r="G832" s="12" t="str">
        <f t="shared" si="88"/>
        <v/>
      </c>
      <c r="H832" s="12" t="str">
        <f t="shared" si="89"/>
        <v/>
      </c>
      <c r="I832" s="12" t="str">
        <f t="shared" si="90"/>
        <v/>
      </c>
    </row>
    <row r="833" spans="2:9" x14ac:dyDescent="0.25">
      <c r="B833" s="10" t="str">
        <f t="shared" si="84"/>
        <v/>
      </c>
      <c r="C833" s="12" t="str">
        <f t="shared" si="85"/>
        <v/>
      </c>
      <c r="D833" s="12" t="str">
        <f t="shared" si="86"/>
        <v/>
      </c>
      <c r="E833" s="12" t="str">
        <f t="shared" si="87"/>
        <v/>
      </c>
      <c r="F833" s="12"/>
      <c r="G833" s="12" t="str">
        <f t="shared" si="88"/>
        <v/>
      </c>
      <c r="H833" s="12" t="str">
        <f t="shared" si="89"/>
        <v/>
      </c>
      <c r="I833" s="12" t="str">
        <f t="shared" si="90"/>
        <v/>
      </c>
    </row>
    <row r="834" spans="2:9" x14ac:dyDescent="0.25">
      <c r="B834" s="10" t="str">
        <f t="shared" si="84"/>
        <v/>
      </c>
      <c r="C834" s="12" t="str">
        <f t="shared" si="85"/>
        <v/>
      </c>
      <c r="D834" s="12" t="str">
        <f t="shared" si="86"/>
        <v/>
      </c>
      <c r="E834" s="12" t="str">
        <f t="shared" si="87"/>
        <v/>
      </c>
      <c r="F834" s="12"/>
      <c r="G834" s="12" t="str">
        <f t="shared" si="88"/>
        <v/>
      </c>
      <c r="H834" s="12" t="str">
        <f t="shared" si="89"/>
        <v/>
      </c>
      <c r="I834" s="12" t="str">
        <f t="shared" si="90"/>
        <v/>
      </c>
    </row>
    <row r="835" spans="2:9" x14ac:dyDescent="0.25">
      <c r="B835" s="10" t="str">
        <f t="shared" si="84"/>
        <v/>
      </c>
      <c r="C835" s="12" t="str">
        <f t="shared" si="85"/>
        <v/>
      </c>
      <c r="D835" s="12" t="str">
        <f t="shared" si="86"/>
        <v/>
      </c>
      <c r="E835" s="12" t="str">
        <f t="shared" si="87"/>
        <v/>
      </c>
      <c r="F835" s="12"/>
      <c r="G835" s="12" t="str">
        <f t="shared" si="88"/>
        <v/>
      </c>
      <c r="H835" s="12" t="str">
        <f t="shared" si="89"/>
        <v/>
      </c>
      <c r="I835" s="12" t="str">
        <f t="shared" si="90"/>
        <v/>
      </c>
    </row>
    <row r="836" spans="2:9" x14ac:dyDescent="0.25">
      <c r="B836" s="10" t="str">
        <f t="shared" si="84"/>
        <v/>
      </c>
      <c r="C836" s="12" t="str">
        <f t="shared" si="85"/>
        <v/>
      </c>
      <c r="D836" s="12" t="str">
        <f t="shared" si="86"/>
        <v/>
      </c>
      <c r="E836" s="12" t="str">
        <f t="shared" si="87"/>
        <v/>
      </c>
      <c r="F836" s="12"/>
      <c r="G836" s="12" t="str">
        <f t="shared" si="88"/>
        <v/>
      </c>
      <c r="H836" s="12" t="str">
        <f t="shared" si="89"/>
        <v/>
      </c>
      <c r="I836" s="12" t="str">
        <f t="shared" si="90"/>
        <v/>
      </c>
    </row>
    <row r="837" spans="2:9" x14ac:dyDescent="0.25">
      <c r="B837" s="10" t="str">
        <f t="shared" si="84"/>
        <v/>
      </c>
      <c r="C837" s="12" t="str">
        <f t="shared" si="85"/>
        <v/>
      </c>
      <c r="D837" s="12" t="str">
        <f t="shared" si="86"/>
        <v/>
      </c>
      <c r="E837" s="12" t="str">
        <f t="shared" si="87"/>
        <v/>
      </c>
      <c r="F837" s="12"/>
      <c r="G837" s="12" t="str">
        <f t="shared" si="88"/>
        <v/>
      </c>
      <c r="H837" s="12" t="str">
        <f t="shared" si="89"/>
        <v/>
      </c>
      <c r="I837" s="12" t="str">
        <f t="shared" si="90"/>
        <v/>
      </c>
    </row>
    <row r="838" spans="2:9" x14ac:dyDescent="0.25">
      <c r="B838" s="10" t="str">
        <f t="shared" si="84"/>
        <v/>
      </c>
      <c r="C838" s="12" t="str">
        <f t="shared" si="85"/>
        <v/>
      </c>
      <c r="D838" s="12" t="str">
        <f t="shared" si="86"/>
        <v/>
      </c>
      <c r="E838" s="12" t="str">
        <f t="shared" si="87"/>
        <v/>
      </c>
      <c r="F838" s="12"/>
      <c r="G838" s="12" t="str">
        <f t="shared" si="88"/>
        <v/>
      </c>
      <c r="H838" s="12" t="str">
        <f t="shared" si="89"/>
        <v/>
      </c>
      <c r="I838" s="12" t="str">
        <f t="shared" si="90"/>
        <v/>
      </c>
    </row>
    <row r="839" spans="2:9" x14ac:dyDescent="0.25">
      <c r="B839" s="10" t="str">
        <f t="shared" si="84"/>
        <v/>
      </c>
      <c r="C839" s="12" t="str">
        <f t="shared" si="85"/>
        <v/>
      </c>
      <c r="D839" s="12" t="str">
        <f t="shared" si="86"/>
        <v/>
      </c>
      <c r="E839" s="12" t="str">
        <f t="shared" si="87"/>
        <v/>
      </c>
      <c r="F839" s="12"/>
      <c r="G839" s="12" t="str">
        <f t="shared" si="88"/>
        <v/>
      </c>
      <c r="H839" s="12" t="str">
        <f t="shared" si="89"/>
        <v/>
      </c>
      <c r="I839" s="12" t="str">
        <f t="shared" si="90"/>
        <v/>
      </c>
    </row>
    <row r="840" spans="2:9" x14ac:dyDescent="0.25">
      <c r="B840" s="10" t="str">
        <f t="shared" si="84"/>
        <v/>
      </c>
      <c r="C840" s="12" t="str">
        <f t="shared" si="85"/>
        <v/>
      </c>
      <c r="D840" s="12" t="str">
        <f t="shared" si="86"/>
        <v/>
      </c>
      <c r="E840" s="12" t="str">
        <f t="shared" si="87"/>
        <v/>
      </c>
      <c r="F840" s="12"/>
      <c r="G840" s="12" t="str">
        <f t="shared" si="88"/>
        <v/>
      </c>
      <c r="H840" s="12" t="str">
        <f t="shared" si="89"/>
        <v/>
      </c>
      <c r="I840" s="12" t="str">
        <f t="shared" si="90"/>
        <v/>
      </c>
    </row>
    <row r="841" spans="2:9" x14ac:dyDescent="0.25">
      <c r="B841" s="10" t="str">
        <f t="shared" si="84"/>
        <v/>
      </c>
      <c r="C841" s="12" t="str">
        <f t="shared" si="85"/>
        <v/>
      </c>
      <c r="D841" s="12" t="str">
        <f t="shared" si="86"/>
        <v/>
      </c>
      <c r="E841" s="12" t="str">
        <f t="shared" si="87"/>
        <v/>
      </c>
      <c r="F841" s="12"/>
      <c r="G841" s="12" t="str">
        <f t="shared" si="88"/>
        <v/>
      </c>
      <c r="H841" s="12" t="str">
        <f t="shared" si="89"/>
        <v/>
      </c>
      <c r="I841" s="12" t="str">
        <f t="shared" si="90"/>
        <v/>
      </c>
    </row>
    <row r="842" spans="2:9" x14ac:dyDescent="0.25">
      <c r="B842" s="10" t="str">
        <f t="shared" si="84"/>
        <v/>
      </c>
      <c r="C842" s="12" t="str">
        <f t="shared" si="85"/>
        <v/>
      </c>
      <c r="D842" s="12" t="str">
        <f t="shared" si="86"/>
        <v/>
      </c>
      <c r="E842" s="12" t="str">
        <f t="shared" si="87"/>
        <v/>
      </c>
      <c r="F842" s="12"/>
      <c r="G842" s="12" t="str">
        <f t="shared" si="88"/>
        <v/>
      </c>
      <c r="H842" s="12" t="str">
        <f t="shared" si="89"/>
        <v/>
      </c>
      <c r="I842" s="12" t="str">
        <f t="shared" si="90"/>
        <v/>
      </c>
    </row>
    <row r="843" spans="2:9" x14ac:dyDescent="0.25">
      <c r="B843" s="10" t="str">
        <f t="shared" si="84"/>
        <v/>
      </c>
      <c r="C843" s="12" t="str">
        <f t="shared" si="85"/>
        <v/>
      </c>
      <c r="D843" s="12" t="str">
        <f t="shared" si="86"/>
        <v/>
      </c>
      <c r="E843" s="12" t="str">
        <f t="shared" si="87"/>
        <v/>
      </c>
      <c r="F843" s="12"/>
      <c r="G843" s="12" t="str">
        <f t="shared" si="88"/>
        <v/>
      </c>
      <c r="H843" s="12" t="str">
        <f t="shared" si="89"/>
        <v/>
      </c>
      <c r="I843" s="12" t="str">
        <f t="shared" si="90"/>
        <v/>
      </c>
    </row>
    <row r="844" spans="2:9" x14ac:dyDescent="0.25">
      <c r="B844" s="10" t="str">
        <f t="shared" si="84"/>
        <v/>
      </c>
      <c r="C844" s="12" t="str">
        <f t="shared" si="85"/>
        <v/>
      </c>
      <c r="D844" s="12" t="str">
        <f t="shared" si="86"/>
        <v/>
      </c>
      <c r="E844" s="12" t="str">
        <f t="shared" si="87"/>
        <v/>
      </c>
      <c r="F844" s="12"/>
      <c r="G844" s="12" t="str">
        <f t="shared" si="88"/>
        <v/>
      </c>
      <c r="H844" s="12" t="str">
        <f t="shared" si="89"/>
        <v/>
      </c>
      <c r="I844" s="12" t="str">
        <f t="shared" si="90"/>
        <v/>
      </c>
    </row>
    <row r="845" spans="2:9" x14ac:dyDescent="0.25">
      <c r="B845" s="10" t="str">
        <f t="shared" si="84"/>
        <v/>
      </c>
      <c r="C845" s="12" t="str">
        <f t="shared" si="85"/>
        <v/>
      </c>
      <c r="D845" s="12" t="str">
        <f t="shared" si="86"/>
        <v/>
      </c>
      <c r="E845" s="12" t="str">
        <f t="shared" si="87"/>
        <v/>
      </c>
      <c r="F845" s="12"/>
      <c r="G845" s="12" t="str">
        <f t="shared" si="88"/>
        <v/>
      </c>
      <c r="H845" s="12" t="str">
        <f t="shared" si="89"/>
        <v/>
      </c>
      <c r="I845" s="12" t="str">
        <f t="shared" si="90"/>
        <v/>
      </c>
    </row>
    <row r="846" spans="2:9" x14ac:dyDescent="0.25">
      <c r="B846" s="10" t="str">
        <f t="shared" si="84"/>
        <v/>
      </c>
      <c r="C846" s="12" t="str">
        <f t="shared" si="85"/>
        <v/>
      </c>
      <c r="D846" s="12" t="str">
        <f t="shared" si="86"/>
        <v/>
      </c>
      <c r="E846" s="12" t="str">
        <f t="shared" si="87"/>
        <v/>
      </c>
      <c r="F846" s="12"/>
      <c r="G846" s="12" t="str">
        <f t="shared" si="88"/>
        <v/>
      </c>
      <c r="H846" s="12" t="str">
        <f t="shared" si="89"/>
        <v/>
      </c>
      <c r="I846" s="12" t="str">
        <f t="shared" si="90"/>
        <v/>
      </c>
    </row>
    <row r="847" spans="2:9" x14ac:dyDescent="0.25">
      <c r="B847" s="10" t="str">
        <f t="shared" si="84"/>
        <v/>
      </c>
      <c r="C847" s="12" t="str">
        <f t="shared" si="85"/>
        <v/>
      </c>
      <c r="D847" s="12" t="str">
        <f t="shared" si="86"/>
        <v/>
      </c>
      <c r="E847" s="12" t="str">
        <f t="shared" si="87"/>
        <v/>
      </c>
      <c r="F847" s="12"/>
      <c r="G847" s="12" t="str">
        <f t="shared" si="88"/>
        <v/>
      </c>
      <c r="H847" s="12" t="str">
        <f t="shared" si="89"/>
        <v/>
      </c>
      <c r="I847" s="12" t="str">
        <f t="shared" si="90"/>
        <v/>
      </c>
    </row>
    <row r="848" spans="2:9" x14ac:dyDescent="0.25">
      <c r="B848" s="10" t="str">
        <f t="shared" si="84"/>
        <v/>
      </c>
      <c r="C848" s="12" t="str">
        <f t="shared" si="85"/>
        <v/>
      </c>
      <c r="D848" s="12" t="str">
        <f t="shared" si="86"/>
        <v/>
      </c>
      <c r="E848" s="12" t="str">
        <f t="shared" si="87"/>
        <v/>
      </c>
      <c r="F848" s="12"/>
      <c r="G848" s="12" t="str">
        <f t="shared" si="88"/>
        <v/>
      </c>
      <c r="H848" s="12" t="str">
        <f t="shared" si="89"/>
        <v/>
      </c>
      <c r="I848" s="12" t="str">
        <f t="shared" si="90"/>
        <v/>
      </c>
    </row>
    <row r="849" spans="2:9" x14ac:dyDescent="0.25">
      <c r="B849" s="10" t="str">
        <f t="shared" si="84"/>
        <v/>
      </c>
      <c r="C849" s="12" t="str">
        <f t="shared" si="85"/>
        <v/>
      </c>
      <c r="D849" s="12" t="str">
        <f t="shared" si="86"/>
        <v/>
      </c>
      <c r="E849" s="12" t="str">
        <f t="shared" si="87"/>
        <v/>
      </c>
      <c r="F849" s="12"/>
      <c r="G849" s="12" t="str">
        <f t="shared" si="88"/>
        <v/>
      </c>
      <c r="H849" s="12" t="str">
        <f t="shared" si="89"/>
        <v/>
      </c>
      <c r="I849" s="12" t="str">
        <f t="shared" si="90"/>
        <v/>
      </c>
    </row>
    <row r="850" spans="2:9" x14ac:dyDescent="0.25">
      <c r="B850" s="10" t="str">
        <f t="shared" si="84"/>
        <v/>
      </c>
      <c r="C850" s="12" t="str">
        <f t="shared" si="85"/>
        <v/>
      </c>
      <c r="D850" s="12" t="str">
        <f t="shared" si="86"/>
        <v/>
      </c>
      <c r="E850" s="12" t="str">
        <f t="shared" si="87"/>
        <v/>
      </c>
      <c r="F850" s="12"/>
      <c r="G850" s="12" t="str">
        <f t="shared" si="88"/>
        <v/>
      </c>
      <c r="H850" s="12" t="str">
        <f t="shared" si="89"/>
        <v/>
      </c>
      <c r="I850" s="12" t="str">
        <f t="shared" si="90"/>
        <v/>
      </c>
    </row>
    <row r="851" spans="2:9" x14ac:dyDescent="0.25">
      <c r="B851" s="10" t="str">
        <f t="shared" si="84"/>
        <v/>
      </c>
      <c r="C851" s="12" t="str">
        <f t="shared" si="85"/>
        <v/>
      </c>
      <c r="D851" s="12" t="str">
        <f t="shared" si="86"/>
        <v/>
      </c>
      <c r="E851" s="12" t="str">
        <f t="shared" si="87"/>
        <v/>
      </c>
      <c r="F851" s="12"/>
      <c r="G851" s="12" t="str">
        <f t="shared" si="88"/>
        <v/>
      </c>
      <c r="H851" s="12" t="str">
        <f t="shared" si="89"/>
        <v/>
      </c>
      <c r="I851" s="12" t="str">
        <f t="shared" si="90"/>
        <v/>
      </c>
    </row>
    <row r="852" spans="2:9" x14ac:dyDescent="0.25">
      <c r="B852" s="10" t="str">
        <f t="shared" si="84"/>
        <v/>
      </c>
      <c r="C852" s="12" t="str">
        <f t="shared" si="85"/>
        <v/>
      </c>
      <c r="D852" s="12" t="str">
        <f t="shared" si="86"/>
        <v/>
      </c>
      <c r="E852" s="12" t="str">
        <f t="shared" si="87"/>
        <v/>
      </c>
      <c r="F852" s="12"/>
      <c r="G852" s="12" t="str">
        <f t="shared" si="88"/>
        <v/>
      </c>
      <c r="H852" s="12" t="str">
        <f t="shared" si="89"/>
        <v/>
      </c>
      <c r="I852" s="12" t="str">
        <f t="shared" si="90"/>
        <v/>
      </c>
    </row>
    <row r="853" spans="2:9" x14ac:dyDescent="0.25">
      <c r="B853" s="10" t="str">
        <f t="shared" si="84"/>
        <v/>
      </c>
      <c r="C853" s="12" t="str">
        <f t="shared" si="85"/>
        <v/>
      </c>
      <c r="D853" s="12" t="str">
        <f t="shared" si="86"/>
        <v/>
      </c>
      <c r="E853" s="12" t="str">
        <f t="shared" si="87"/>
        <v/>
      </c>
      <c r="F853" s="12"/>
      <c r="G853" s="12" t="str">
        <f t="shared" si="88"/>
        <v/>
      </c>
      <c r="H853" s="12" t="str">
        <f t="shared" si="89"/>
        <v/>
      </c>
      <c r="I853" s="12" t="str">
        <f t="shared" si="90"/>
        <v/>
      </c>
    </row>
    <row r="854" spans="2:9" x14ac:dyDescent="0.25">
      <c r="B854" s="10" t="str">
        <f t="shared" si="84"/>
        <v/>
      </c>
      <c r="C854" s="12" t="str">
        <f t="shared" si="85"/>
        <v/>
      </c>
      <c r="D854" s="12" t="str">
        <f t="shared" si="86"/>
        <v/>
      </c>
      <c r="E854" s="12" t="str">
        <f t="shared" si="87"/>
        <v/>
      </c>
      <c r="F854" s="12"/>
      <c r="G854" s="12" t="str">
        <f t="shared" si="88"/>
        <v/>
      </c>
      <c r="H854" s="12" t="str">
        <f t="shared" si="89"/>
        <v/>
      </c>
      <c r="I854" s="12" t="str">
        <f t="shared" si="90"/>
        <v/>
      </c>
    </row>
    <row r="855" spans="2:9" x14ac:dyDescent="0.25">
      <c r="B855" s="10" t="str">
        <f t="shared" si="84"/>
        <v/>
      </c>
      <c r="C855" s="12" t="str">
        <f t="shared" si="85"/>
        <v/>
      </c>
      <c r="D855" s="12" t="str">
        <f t="shared" si="86"/>
        <v/>
      </c>
      <c r="E855" s="12" t="str">
        <f t="shared" si="87"/>
        <v/>
      </c>
      <c r="F855" s="12"/>
      <c r="G855" s="12" t="str">
        <f t="shared" si="88"/>
        <v/>
      </c>
      <c r="H855" s="12" t="str">
        <f t="shared" si="89"/>
        <v/>
      </c>
      <c r="I855" s="12" t="str">
        <f t="shared" si="90"/>
        <v/>
      </c>
    </row>
    <row r="856" spans="2:9" x14ac:dyDescent="0.25">
      <c r="B856" s="10" t="str">
        <f t="shared" si="84"/>
        <v/>
      </c>
      <c r="C856" s="12" t="str">
        <f t="shared" si="85"/>
        <v/>
      </c>
      <c r="D856" s="12" t="str">
        <f t="shared" si="86"/>
        <v/>
      </c>
      <c r="E856" s="12" t="str">
        <f t="shared" si="87"/>
        <v/>
      </c>
      <c r="F856" s="12"/>
      <c r="G856" s="12" t="str">
        <f t="shared" si="88"/>
        <v/>
      </c>
      <c r="H856" s="12" t="str">
        <f t="shared" si="89"/>
        <v/>
      </c>
      <c r="I856" s="12" t="str">
        <f t="shared" si="90"/>
        <v/>
      </c>
    </row>
    <row r="857" spans="2:9" x14ac:dyDescent="0.25">
      <c r="B857" s="10" t="str">
        <f t="shared" si="84"/>
        <v/>
      </c>
      <c r="C857" s="12" t="str">
        <f t="shared" si="85"/>
        <v/>
      </c>
      <c r="D857" s="12" t="str">
        <f t="shared" si="86"/>
        <v/>
      </c>
      <c r="E857" s="12" t="str">
        <f t="shared" si="87"/>
        <v/>
      </c>
      <c r="F857" s="12"/>
      <c r="G857" s="12" t="str">
        <f t="shared" si="88"/>
        <v/>
      </c>
      <c r="H857" s="12" t="str">
        <f t="shared" si="89"/>
        <v/>
      </c>
      <c r="I857" s="12" t="str">
        <f t="shared" si="90"/>
        <v/>
      </c>
    </row>
    <row r="858" spans="2:9" x14ac:dyDescent="0.25">
      <c r="B858" s="10" t="str">
        <f t="shared" si="84"/>
        <v/>
      </c>
      <c r="C858" s="12" t="str">
        <f t="shared" si="85"/>
        <v/>
      </c>
      <c r="D858" s="12" t="str">
        <f t="shared" si="86"/>
        <v/>
      </c>
      <c r="E858" s="12" t="str">
        <f t="shared" si="87"/>
        <v/>
      </c>
      <c r="F858" s="12"/>
      <c r="G858" s="12" t="str">
        <f t="shared" si="88"/>
        <v/>
      </c>
      <c r="H858" s="12" t="str">
        <f t="shared" si="89"/>
        <v/>
      </c>
      <c r="I858" s="12" t="str">
        <f t="shared" si="90"/>
        <v/>
      </c>
    </row>
    <row r="859" spans="2:9" x14ac:dyDescent="0.25">
      <c r="B859" s="10" t="str">
        <f t="shared" si="84"/>
        <v/>
      </c>
      <c r="C859" s="12" t="str">
        <f t="shared" si="85"/>
        <v/>
      </c>
      <c r="D859" s="12" t="str">
        <f t="shared" si="86"/>
        <v/>
      </c>
      <c r="E859" s="12" t="str">
        <f t="shared" si="87"/>
        <v/>
      </c>
      <c r="F859" s="12"/>
      <c r="G859" s="12" t="str">
        <f t="shared" si="88"/>
        <v/>
      </c>
      <c r="H859" s="12" t="str">
        <f t="shared" si="89"/>
        <v/>
      </c>
      <c r="I859" s="12" t="str">
        <f t="shared" si="90"/>
        <v/>
      </c>
    </row>
    <row r="860" spans="2:9" x14ac:dyDescent="0.25">
      <c r="B860" s="10" t="str">
        <f t="shared" si="84"/>
        <v/>
      </c>
      <c r="C860" s="12" t="str">
        <f t="shared" si="85"/>
        <v/>
      </c>
      <c r="D860" s="12" t="str">
        <f t="shared" si="86"/>
        <v/>
      </c>
      <c r="E860" s="12" t="str">
        <f t="shared" si="87"/>
        <v/>
      </c>
      <c r="F860" s="12"/>
      <c r="G860" s="12" t="str">
        <f t="shared" si="88"/>
        <v/>
      </c>
      <c r="H860" s="12" t="str">
        <f t="shared" si="89"/>
        <v/>
      </c>
      <c r="I860" s="12" t="str">
        <f t="shared" si="90"/>
        <v/>
      </c>
    </row>
    <row r="861" spans="2:9" x14ac:dyDescent="0.25">
      <c r="B861" s="10" t="str">
        <f t="shared" si="84"/>
        <v/>
      </c>
      <c r="C861" s="12" t="str">
        <f t="shared" si="85"/>
        <v/>
      </c>
      <c r="D861" s="12" t="str">
        <f t="shared" si="86"/>
        <v/>
      </c>
      <c r="E861" s="12" t="str">
        <f t="shared" si="87"/>
        <v/>
      </c>
      <c r="F861" s="12"/>
      <c r="G861" s="12" t="str">
        <f t="shared" si="88"/>
        <v/>
      </c>
      <c r="H861" s="12" t="str">
        <f t="shared" si="89"/>
        <v/>
      </c>
      <c r="I861" s="12" t="str">
        <f t="shared" si="90"/>
        <v/>
      </c>
    </row>
    <row r="862" spans="2:9" x14ac:dyDescent="0.25">
      <c r="B862" s="10" t="str">
        <f t="shared" si="84"/>
        <v/>
      </c>
      <c r="C862" s="12" t="str">
        <f t="shared" si="85"/>
        <v/>
      </c>
      <c r="D862" s="12" t="str">
        <f t="shared" si="86"/>
        <v/>
      </c>
      <c r="E862" s="12" t="str">
        <f t="shared" si="87"/>
        <v/>
      </c>
      <c r="F862" s="12"/>
      <c r="G862" s="12" t="str">
        <f t="shared" si="88"/>
        <v/>
      </c>
      <c r="H862" s="12" t="str">
        <f t="shared" si="89"/>
        <v/>
      </c>
      <c r="I862" s="12" t="str">
        <f t="shared" si="90"/>
        <v/>
      </c>
    </row>
    <row r="863" spans="2:9" x14ac:dyDescent="0.25">
      <c r="B863" s="10" t="str">
        <f t="shared" si="84"/>
        <v/>
      </c>
      <c r="C863" s="12" t="str">
        <f t="shared" si="85"/>
        <v/>
      </c>
      <c r="D863" s="12" t="str">
        <f t="shared" si="86"/>
        <v/>
      </c>
      <c r="E863" s="12" t="str">
        <f t="shared" si="87"/>
        <v/>
      </c>
      <c r="F863" s="12"/>
      <c r="G863" s="12" t="str">
        <f t="shared" si="88"/>
        <v/>
      </c>
      <c r="H863" s="12" t="str">
        <f t="shared" si="89"/>
        <v/>
      </c>
      <c r="I863" s="12" t="str">
        <f t="shared" si="90"/>
        <v/>
      </c>
    </row>
    <row r="864" spans="2:9" x14ac:dyDescent="0.25">
      <c r="B864" s="10" t="str">
        <f t="shared" ref="B864:B868" si="91">IF(OR(G863&lt;0.01,G863="",G863=0,),"",B863+1)</f>
        <v/>
      </c>
      <c r="C864" s="12" t="str">
        <f t="shared" ref="C864:C868" si="92">IF(B864="","",IF($H$6&gt;((G863*$H$5)+G863),((G863*$H$5)+G863),$H$6))</f>
        <v/>
      </c>
      <c r="D864" s="12" t="str">
        <f t="shared" ref="D864:D868" si="93">IF(B864="","",(C864-E864))</f>
        <v/>
      </c>
      <c r="E864" s="12" t="str">
        <f t="shared" ref="E864:E868" si="94">IF(B864="","",(G863*$H$5))</f>
        <v/>
      </c>
      <c r="F864" s="12"/>
      <c r="G864" s="12" t="str">
        <f t="shared" ref="G864:G868" si="95">IF(OR(B864="",0),"",(G863-D864-F864))</f>
        <v/>
      </c>
      <c r="H864" s="12" t="str">
        <f t="shared" ref="H864:H868" si="96">IF(B864="","",(H863+D864+F864))</f>
        <v/>
      </c>
      <c r="I864" s="12" t="str">
        <f t="shared" ref="I864:I868" si="97">IF(B864="","",(I863+E864))</f>
        <v/>
      </c>
    </row>
    <row r="865" spans="2:9" x14ac:dyDescent="0.25">
      <c r="B865" s="10" t="str">
        <f t="shared" si="91"/>
        <v/>
      </c>
      <c r="C865" s="12" t="str">
        <f t="shared" si="92"/>
        <v/>
      </c>
      <c r="D865" s="12" t="str">
        <f t="shared" si="93"/>
        <v/>
      </c>
      <c r="E865" s="12" t="str">
        <f t="shared" si="94"/>
        <v/>
      </c>
      <c r="F865" s="12"/>
      <c r="G865" s="12" t="str">
        <f t="shared" si="95"/>
        <v/>
      </c>
      <c r="H865" s="12" t="str">
        <f t="shared" si="96"/>
        <v/>
      </c>
      <c r="I865" s="12" t="str">
        <f t="shared" si="97"/>
        <v/>
      </c>
    </row>
    <row r="866" spans="2:9" x14ac:dyDescent="0.25">
      <c r="B866" s="10" t="str">
        <f t="shared" si="91"/>
        <v/>
      </c>
      <c r="C866" s="12" t="str">
        <f t="shared" si="92"/>
        <v/>
      </c>
      <c r="D866" s="12" t="str">
        <f t="shared" si="93"/>
        <v/>
      </c>
      <c r="E866" s="12" t="str">
        <f t="shared" si="94"/>
        <v/>
      </c>
      <c r="F866" s="12"/>
      <c r="G866" s="12" t="str">
        <f t="shared" si="95"/>
        <v/>
      </c>
      <c r="H866" s="12" t="str">
        <f t="shared" si="96"/>
        <v/>
      </c>
      <c r="I866" s="12" t="str">
        <f t="shared" si="97"/>
        <v/>
      </c>
    </row>
    <row r="867" spans="2:9" x14ac:dyDescent="0.25">
      <c r="B867" s="10" t="str">
        <f t="shared" si="91"/>
        <v/>
      </c>
      <c r="C867" s="12" t="str">
        <f t="shared" si="92"/>
        <v/>
      </c>
      <c r="D867" s="12" t="str">
        <f t="shared" si="93"/>
        <v/>
      </c>
      <c r="E867" s="12" t="str">
        <f t="shared" si="94"/>
        <v/>
      </c>
      <c r="F867" s="12"/>
      <c r="G867" s="12" t="str">
        <f t="shared" si="95"/>
        <v/>
      </c>
      <c r="H867" s="12" t="str">
        <f t="shared" si="96"/>
        <v/>
      </c>
      <c r="I867" s="12" t="str">
        <f t="shared" si="97"/>
        <v/>
      </c>
    </row>
    <row r="868" spans="2:9" x14ac:dyDescent="0.25">
      <c r="B868" s="10" t="str">
        <f t="shared" si="91"/>
        <v/>
      </c>
      <c r="C868" s="12" t="str">
        <f t="shared" si="92"/>
        <v/>
      </c>
      <c r="D868" s="12" t="str">
        <f t="shared" si="93"/>
        <v/>
      </c>
      <c r="E868" s="12" t="str">
        <f t="shared" si="94"/>
        <v/>
      </c>
      <c r="F868" s="12"/>
      <c r="G868" s="12" t="str">
        <f t="shared" si="95"/>
        <v/>
      </c>
      <c r="H868" s="12" t="str">
        <f t="shared" si="96"/>
        <v/>
      </c>
      <c r="I868" s="12" t="str">
        <f t="shared" si="97"/>
        <v/>
      </c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I554"/>
  <sheetViews>
    <sheetView workbookViewId="0">
      <selection activeCell="H5" sqref="H5"/>
    </sheetView>
  </sheetViews>
  <sheetFormatPr defaultRowHeight="15" x14ac:dyDescent="0.25"/>
  <cols>
    <col min="3" max="3" width="18" bestFit="1" customWidth="1"/>
    <col min="4" max="4" width="11" bestFit="1" customWidth="1"/>
    <col min="5" max="5" width="11.42578125" bestFit="1" customWidth="1"/>
    <col min="7" max="7" width="17.7109375" bestFit="1" customWidth="1"/>
    <col min="8" max="9" width="12.5703125" bestFit="1" customWidth="1"/>
  </cols>
  <sheetData>
    <row r="2" spans="2:9" thickBot="1" x14ac:dyDescent="0.35"/>
    <row r="3" spans="2:9" ht="21.6" thickBot="1" x14ac:dyDescent="0.45">
      <c r="B3" s="125" t="s">
        <v>29</v>
      </c>
      <c r="C3" s="126"/>
      <c r="D3" s="126"/>
      <c r="E3" s="126"/>
      <c r="F3" s="126"/>
      <c r="G3" s="126"/>
      <c r="H3" s="126"/>
      <c r="I3" s="127"/>
    </row>
    <row r="4" spans="2:9" ht="14.45" x14ac:dyDescent="0.3">
      <c r="B4" s="4"/>
      <c r="C4" s="4"/>
      <c r="D4" s="4"/>
      <c r="E4" s="4"/>
      <c r="F4" s="4"/>
      <c r="G4" s="4"/>
      <c r="H4" s="4"/>
      <c r="I4" s="4"/>
    </row>
    <row r="5" spans="2:9" ht="14.45" x14ac:dyDescent="0.3">
      <c r="B5" s="4"/>
      <c r="C5" s="5" t="s">
        <v>30</v>
      </c>
      <c r="D5" s="6">
        <v>1750000</v>
      </c>
      <c r="E5" s="4"/>
      <c r="F5" s="4"/>
      <c r="G5" s="5" t="s">
        <v>31</v>
      </c>
      <c r="H5" s="7">
        <f>9%/12</f>
        <v>7.4999999999999997E-3</v>
      </c>
      <c r="I5" s="4"/>
    </row>
    <row r="6" spans="2:9" ht="14.45" x14ac:dyDescent="0.3">
      <c r="B6" s="4"/>
      <c r="C6" s="5" t="s">
        <v>32</v>
      </c>
      <c r="D6" s="8">
        <f>12*30</f>
        <v>360</v>
      </c>
      <c r="E6" s="4"/>
      <c r="F6" s="4"/>
      <c r="G6" s="5" t="s">
        <v>33</v>
      </c>
      <c r="H6" s="8">
        <f>PMT(H5,D6,-D5,0)</f>
        <v>14080.895796533698</v>
      </c>
      <c r="I6" s="4"/>
    </row>
    <row r="7" spans="2:9" ht="14.45" x14ac:dyDescent="0.3">
      <c r="B7" s="4"/>
      <c r="C7" s="4"/>
      <c r="D7" s="4"/>
      <c r="E7" s="4"/>
      <c r="F7" s="4"/>
      <c r="G7" s="4"/>
      <c r="H7" s="4"/>
      <c r="I7" s="4"/>
    </row>
    <row r="8" spans="2:9" ht="72" x14ac:dyDescent="0.3">
      <c r="B8" s="9" t="s">
        <v>34</v>
      </c>
      <c r="C8" s="9" t="s">
        <v>35</v>
      </c>
      <c r="D8" s="9" t="s">
        <v>36</v>
      </c>
      <c r="E8" s="9" t="s">
        <v>37</v>
      </c>
      <c r="F8" s="9" t="s">
        <v>38</v>
      </c>
      <c r="G8" s="9" t="s">
        <v>39</v>
      </c>
      <c r="H8" s="9" t="s">
        <v>40</v>
      </c>
      <c r="I8" s="9" t="s">
        <v>41</v>
      </c>
    </row>
    <row r="9" spans="2:9" ht="14.45" x14ac:dyDescent="0.3">
      <c r="B9" s="10">
        <v>0</v>
      </c>
      <c r="C9" s="11"/>
      <c r="D9" s="11"/>
      <c r="E9" s="11"/>
      <c r="F9" s="11"/>
      <c r="G9" s="11">
        <f>D5</f>
        <v>1750000</v>
      </c>
      <c r="H9" s="11"/>
      <c r="I9" s="11"/>
    </row>
    <row r="10" spans="2:9" ht="14.45" x14ac:dyDescent="0.3">
      <c r="B10" s="10">
        <v>1</v>
      </c>
      <c r="C10" s="11">
        <f>$H$6</f>
        <v>14080.895796533698</v>
      </c>
      <c r="D10" s="11">
        <f>C10-E10</f>
        <v>955.89579653369765</v>
      </c>
      <c r="E10" s="11">
        <f>G9*$H$5</f>
        <v>13125</v>
      </c>
      <c r="F10" s="11"/>
      <c r="G10" s="11">
        <f>G9-D10-F10</f>
        <v>1749044.1042034663</v>
      </c>
      <c r="H10" s="11">
        <f>H9+D10+F10</f>
        <v>955.89579653369765</v>
      </c>
      <c r="I10" s="11">
        <f>I9+E10</f>
        <v>13125</v>
      </c>
    </row>
    <row r="11" spans="2:9" ht="14.45" x14ac:dyDescent="0.3">
      <c r="B11" s="10">
        <f>IF(OR(G10&lt;0.01,G10="",G10=0,),"",B10+1)</f>
        <v>2</v>
      </c>
      <c r="C11" s="11">
        <f>IF(B11="","",IF($H$6&gt;((G10*$H$5)+G10),((G10*$H$5)+G10),$H$6))</f>
        <v>14080.895796533698</v>
      </c>
      <c r="D11" s="11">
        <f>IF(B11="","",(C11-E11))</f>
        <v>963.06501500769991</v>
      </c>
      <c r="E11" s="11">
        <f>IF(B11="","",(G10*$H$5))</f>
        <v>13117.830781525998</v>
      </c>
      <c r="F11" s="11"/>
      <c r="G11" s="11">
        <f>IF(OR(B11="",0),"",(G10-D11-F11))</f>
        <v>1748081.0391884586</v>
      </c>
      <c r="H11" s="11">
        <f>IF(B11="","",(H10+D11+F11))</f>
        <v>1918.9608115413976</v>
      </c>
      <c r="I11" s="11">
        <f>IF(B11="","",(I10+E11))</f>
        <v>26242.830781525998</v>
      </c>
    </row>
    <row r="12" spans="2:9" ht="14.45" x14ac:dyDescent="0.3">
      <c r="B12" s="10">
        <f t="shared" ref="B12:B75" si="0">IF(OR(G11&lt;0.01,G11="",G11=0,),"",B11+1)</f>
        <v>3</v>
      </c>
      <c r="C12" s="11">
        <f t="shared" ref="C12:C85" si="1">IF(B12="","",IF($H$6&gt;((G11*$H$5)+G11),((G11*$H$5)+G11),$H$6))</f>
        <v>14080.895796533698</v>
      </c>
      <c r="D12" s="11">
        <f t="shared" ref="D12:D85" si="2">IF(B12="","",(C12-E12))</f>
        <v>970.28800262025834</v>
      </c>
      <c r="E12" s="11">
        <f t="shared" ref="E12:E85" si="3">IF(B12="","",(G11*$H$5))</f>
        <v>13110.607793913439</v>
      </c>
      <c r="F12" s="11"/>
      <c r="G12" s="11">
        <f t="shared" ref="G12:G75" si="4">IF(OR(B12="",0),"",(G11-D12-F12))</f>
        <v>1747110.7511858384</v>
      </c>
      <c r="H12" s="11">
        <f t="shared" ref="H12:H75" si="5">IF(B12="","",(H11+D12+F12))</f>
        <v>2889.2488141616559</v>
      </c>
      <c r="I12" s="11">
        <f t="shared" ref="I12:I75" si="6">IF(B12="","",(I11+E12))</f>
        <v>39353.438575439439</v>
      </c>
    </row>
    <row r="13" spans="2:9" x14ac:dyDescent="0.25">
      <c r="B13" s="10">
        <f t="shared" si="0"/>
        <v>4</v>
      </c>
      <c r="C13" s="11">
        <f t="shared" si="1"/>
        <v>14080.895796533698</v>
      </c>
      <c r="D13" s="11">
        <f t="shared" si="2"/>
        <v>977.56516263991034</v>
      </c>
      <c r="E13" s="11">
        <f t="shared" si="3"/>
        <v>13103.330633893787</v>
      </c>
      <c r="F13" s="11"/>
      <c r="G13" s="11">
        <f t="shared" si="4"/>
        <v>1746133.1860231985</v>
      </c>
      <c r="H13" s="11">
        <f t="shared" si="5"/>
        <v>3866.8139768015662</v>
      </c>
      <c r="I13" s="11">
        <f t="shared" si="6"/>
        <v>52456.76920933323</v>
      </c>
    </row>
    <row r="14" spans="2:9" x14ac:dyDescent="0.25">
      <c r="B14" s="10">
        <f t="shared" si="0"/>
        <v>5</v>
      </c>
      <c r="C14" s="11">
        <f t="shared" si="1"/>
        <v>14080.895796533698</v>
      </c>
      <c r="D14" s="11">
        <f t="shared" si="2"/>
        <v>984.89690135970886</v>
      </c>
      <c r="E14" s="11">
        <f t="shared" si="3"/>
        <v>13095.998895173989</v>
      </c>
      <c r="F14" s="11"/>
      <c r="G14" s="11">
        <f t="shared" si="4"/>
        <v>1745148.2891218388</v>
      </c>
      <c r="H14" s="11">
        <f t="shared" si="5"/>
        <v>4851.7108781612751</v>
      </c>
      <c r="I14" s="11">
        <f t="shared" si="6"/>
        <v>65552.768104507224</v>
      </c>
    </row>
    <row r="15" spans="2:9" x14ac:dyDescent="0.25">
      <c r="B15" s="10">
        <f t="shared" si="0"/>
        <v>6</v>
      </c>
      <c r="C15" s="12">
        <f t="shared" si="1"/>
        <v>14080.895796533698</v>
      </c>
      <c r="D15" s="12">
        <f t="shared" si="2"/>
        <v>992.28362811990701</v>
      </c>
      <c r="E15" s="12">
        <f t="shared" si="3"/>
        <v>13088.612168413791</v>
      </c>
      <c r="F15" s="12"/>
      <c r="G15" s="12">
        <f t="shared" si="4"/>
        <v>1744156.0054937189</v>
      </c>
      <c r="H15" s="12">
        <f t="shared" si="5"/>
        <v>5843.9945062811821</v>
      </c>
      <c r="I15" s="12">
        <f t="shared" si="6"/>
        <v>78641.380272921015</v>
      </c>
    </row>
    <row r="16" spans="2:9" x14ac:dyDescent="0.25">
      <c r="B16" s="10">
        <f t="shared" si="0"/>
        <v>7</v>
      </c>
      <c r="C16" s="12">
        <f t="shared" si="1"/>
        <v>14080.895796533698</v>
      </c>
      <c r="D16" s="12">
        <f t="shared" si="2"/>
        <v>999.72575533080635</v>
      </c>
      <c r="E16" s="12">
        <f t="shared" si="3"/>
        <v>13081.170041202891</v>
      </c>
      <c r="F16" s="12"/>
      <c r="G16" s="12">
        <f t="shared" si="4"/>
        <v>1743156.279738388</v>
      </c>
      <c r="H16" s="12">
        <f t="shared" si="5"/>
        <v>6843.7202616119885</v>
      </c>
      <c r="I16" s="12">
        <f t="shared" si="6"/>
        <v>91722.550314123902</v>
      </c>
    </row>
    <row r="17" spans="2:9" x14ac:dyDescent="0.25">
      <c r="B17" s="10">
        <f t="shared" si="0"/>
        <v>8</v>
      </c>
      <c r="C17" s="12">
        <f t="shared" si="1"/>
        <v>14080.895796533698</v>
      </c>
      <c r="D17" s="12">
        <f t="shared" si="2"/>
        <v>1007.2236984957872</v>
      </c>
      <c r="E17" s="12">
        <f t="shared" si="3"/>
        <v>13073.67209803791</v>
      </c>
      <c r="F17" s="12"/>
      <c r="G17" s="12">
        <f t="shared" si="4"/>
        <v>1742149.0560398921</v>
      </c>
      <c r="H17" s="12">
        <f t="shared" si="5"/>
        <v>7850.9439601077756</v>
      </c>
      <c r="I17" s="12">
        <f t="shared" si="6"/>
        <v>104796.22241216182</v>
      </c>
    </row>
    <row r="18" spans="2:9" x14ac:dyDescent="0.25">
      <c r="B18" s="10">
        <f t="shared" si="0"/>
        <v>9</v>
      </c>
      <c r="C18" s="12">
        <f t="shared" si="1"/>
        <v>14080.895796533698</v>
      </c>
      <c r="D18" s="12">
        <f t="shared" si="2"/>
        <v>1014.7778762345079</v>
      </c>
      <c r="E18" s="12">
        <f t="shared" si="3"/>
        <v>13066.11792029919</v>
      </c>
      <c r="F18" s="12"/>
      <c r="G18" s="12">
        <f t="shared" si="4"/>
        <v>1741134.2781636575</v>
      </c>
      <c r="H18" s="12">
        <f t="shared" si="5"/>
        <v>8865.7218363422835</v>
      </c>
      <c r="I18" s="12">
        <f t="shared" si="6"/>
        <v>117862.34033246101</v>
      </c>
    </row>
    <row r="19" spans="2:9" x14ac:dyDescent="0.25">
      <c r="B19" s="10">
        <f t="shared" si="0"/>
        <v>10</v>
      </c>
      <c r="C19" s="12">
        <f t="shared" si="1"/>
        <v>14080.895796533698</v>
      </c>
      <c r="D19" s="12">
        <f t="shared" si="2"/>
        <v>1022.3887103062661</v>
      </c>
      <c r="E19" s="12">
        <f t="shared" si="3"/>
        <v>13058.507086227432</v>
      </c>
      <c r="F19" s="12"/>
      <c r="G19" s="12">
        <f t="shared" si="4"/>
        <v>1740111.8894533513</v>
      </c>
      <c r="H19" s="12">
        <f t="shared" si="5"/>
        <v>9888.1105466485496</v>
      </c>
      <c r="I19" s="12">
        <f t="shared" si="6"/>
        <v>130920.84741868844</v>
      </c>
    </row>
    <row r="20" spans="2:9" x14ac:dyDescent="0.25">
      <c r="B20" s="10">
        <f t="shared" si="0"/>
        <v>11</v>
      </c>
      <c r="C20" s="12">
        <f t="shared" si="1"/>
        <v>14080.895796533698</v>
      </c>
      <c r="D20" s="12">
        <f t="shared" si="2"/>
        <v>1030.0566256335642</v>
      </c>
      <c r="E20" s="12">
        <f t="shared" si="3"/>
        <v>13050.839170900133</v>
      </c>
      <c r="F20" s="12"/>
      <c r="G20" s="12">
        <f t="shared" si="4"/>
        <v>1739081.8328277178</v>
      </c>
      <c r="H20" s="12">
        <f t="shared" si="5"/>
        <v>10918.167172282114</v>
      </c>
      <c r="I20" s="12">
        <f t="shared" si="6"/>
        <v>143971.68658958859</v>
      </c>
    </row>
    <row r="21" spans="2:9" x14ac:dyDescent="0.25">
      <c r="B21" s="10">
        <f t="shared" si="0"/>
        <v>12</v>
      </c>
      <c r="C21" s="12">
        <f t="shared" si="1"/>
        <v>14080.895796533698</v>
      </c>
      <c r="D21" s="12">
        <f t="shared" si="2"/>
        <v>1037.7820503258154</v>
      </c>
      <c r="E21" s="12">
        <f t="shared" si="3"/>
        <v>13043.113746207882</v>
      </c>
      <c r="F21" s="12"/>
      <c r="G21" s="62">
        <f t="shared" si="4"/>
        <v>1738044.050777392</v>
      </c>
      <c r="H21" s="63">
        <f t="shared" si="5"/>
        <v>11955.949222607929</v>
      </c>
      <c r="I21" s="12">
        <f t="shared" si="6"/>
        <v>157014.80033579646</v>
      </c>
    </row>
    <row r="22" spans="2:9" ht="15.75" thickBot="1" x14ac:dyDescent="0.3">
      <c r="B22" s="10"/>
      <c r="C22" s="64" t="s">
        <v>105</v>
      </c>
      <c r="D22" s="64"/>
      <c r="E22" s="64">
        <f>SUM(E10:E21)</f>
        <v>157014.80033579646</v>
      </c>
      <c r="F22" s="64"/>
      <c r="G22" s="64"/>
      <c r="H22" s="64"/>
      <c r="I22" s="65"/>
    </row>
    <row r="23" spans="2:9" ht="15.75" thickTop="1" x14ac:dyDescent="0.25">
      <c r="B23" s="10"/>
      <c r="C23" s="12"/>
      <c r="D23" s="12"/>
      <c r="E23" s="12"/>
      <c r="F23" s="12"/>
      <c r="G23" s="12"/>
      <c r="H23" s="12"/>
      <c r="I23" s="12"/>
    </row>
    <row r="24" spans="2:9" x14ac:dyDescent="0.25">
      <c r="B24" s="10">
        <f>IF(OR(G21&lt;0.01,G21="",G21=0,),"",B21+1)</f>
        <v>13</v>
      </c>
      <c r="C24" s="12">
        <f>IF(B24="","",IF($H$6&gt;((G21*$H$5)+G21),((G21*$H$5)+G21),$H$6))</f>
        <v>14080.895796533698</v>
      </c>
      <c r="D24" s="12">
        <f t="shared" si="2"/>
        <v>1045.5654157032586</v>
      </c>
      <c r="E24" s="12">
        <f>IF(B24="","",(G21*$H$5))</f>
        <v>13035.330380830439</v>
      </c>
      <c r="F24" s="12"/>
      <c r="G24" s="12">
        <f>IF(OR(B24="",0),"",(G21-D24-F24))</f>
        <v>1736998.4853616888</v>
      </c>
      <c r="H24" s="12">
        <f>IF(B24="","",(H21+D24+F24))</f>
        <v>13001.514638311188</v>
      </c>
      <c r="I24" s="12">
        <f>IF(B24="","",(I21+E24))</f>
        <v>170050.13071662691</v>
      </c>
    </row>
    <row r="25" spans="2:9" x14ac:dyDescent="0.25">
      <c r="B25" s="10">
        <f t="shared" si="0"/>
        <v>14</v>
      </c>
      <c r="C25" s="12">
        <f t="shared" si="1"/>
        <v>14080.895796533698</v>
      </c>
      <c r="D25" s="12">
        <f t="shared" si="2"/>
        <v>1053.4071563210327</v>
      </c>
      <c r="E25" s="12">
        <f t="shared" si="3"/>
        <v>13027.488640212665</v>
      </c>
      <c r="F25" s="12"/>
      <c r="G25" s="12">
        <f t="shared" si="4"/>
        <v>1735945.0782053678</v>
      </c>
      <c r="H25" s="12">
        <f t="shared" si="5"/>
        <v>14054.921794632221</v>
      </c>
      <c r="I25" s="12">
        <f t="shared" si="6"/>
        <v>183077.61935683957</v>
      </c>
    </row>
    <row r="26" spans="2:9" x14ac:dyDescent="0.25">
      <c r="B26" s="10">
        <f t="shared" si="0"/>
        <v>15</v>
      </c>
      <c r="C26" s="12">
        <f t="shared" si="1"/>
        <v>14080.895796533698</v>
      </c>
      <c r="D26" s="12">
        <f t="shared" si="2"/>
        <v>1061.3077099934399</v>
      </c>
      <c r="E26" s="12">
        <f t="shared" si="3"/>
        <v>13019.588086540258</v>
      </c>
      <c r="F26" s="12"/>
      <c r="G26" s="12">
        <f t="shared" si="4"/>
        <v>1734883.7704953745</v>
      </c>
      <c r="H26" s="12">
        <f t="shared" si="5"/>
        <v>15116.22950462566</v>
      </c>
      <c r="I26" s="12">
        <f t="shared" si="6"/>
        <v>196097.20744337983</v>
      </c>
    </row>
    <row r="27" spans="2:9" x14ac:dyDescent="0.25">
      <c r="B27" s="10">
        <f t="shared" si="0"/>
        <v>16</v>
      </c>
      <c r="C27" s="12">
        <f t="shared" si="1"/>
        <v>14080.895796533698</v>
      </c>
      <c r="D27" s="12">
        <f t="shared" si="2"/>
        <v>1069.267517818389</v>
      </c>
      <c r="E27" s="12">
        <f t="shared" si="3"/>
        <v>13011.628278715309</v>
      </c>
      <c r="F27" s="12"/>
      <c r="G27" s="12">
        <f t="shared" si="4"/>
        <v>1733814.5029775561</v>
      </c>
      <c r="H27" s="12">
        <f t="shared" si="5"/>
        <v>16185.497022444049</v>
      </c>
      <c r="I27" s="12">
        <f t="shared" si="6"/>
        <v>209108.83572209513</v>
      </c>
    </row>
    <row r="28" spans="2:9" x14ac:dyDescent="0.25">
      <c r="B28" s="10">
        <f t="shared" si="0"/>
        <v>17</v>
      </c>
      <c r="C28" s="12">
        <f t="shared" si="1"/>
        <v>14080.895796533698</v>
      </c>
      <c r="D28" s="12">
        <f t="shared" si="2"/>
        <v>1077.2870242020272</v>
      </c>
      <c r="E28" s="12">
        <f t="shared" si="3"/>
        <v>13003.60877233167</v>
      </c>
      <c r="F28" s="12"/>
      <c r="G28" s="12">
        <f t="shared" si="4"/>
        <v>1732737.215953354</v>
      </c>
      <c r="H28" s="12">
        <f t="shared" si="5"/>
        <v>17262.784046646077</v>
      </c>
      <c r="I28" s="12">
        <f t="shared" si="6"/>
        <v>222112.4444944268</v>
      </c>
    </row>
    <row r="29" spans="2:9" x14ac:dyDescent="0.25">
      <c r="B29" s="10">
        <f t="shared" si="0"/>
        <v>18</v>
      </c>
      <c r="C29" s="12">
        <f t="shared" si="1"/>
        <v>14080.895796533698</v>
      </c>
      <c r="D29" s="12">
        <f t="shared" si="2"/>
        <v>1085.3666768835428</v>
      </c>
      <c r="E29" s="12">
        <f t="shared" si="3"/>
        <v>12995.529119650155</v>
      </c>
      <c r="F29" s="12"/>
      <c r="G29" s="12">
        <f t="shared" si="4"/>
        <v>1731651.8492764705</v>
      </c>
      <c r="H29" s="12">
        <f t="shared" si="5"/>
        <v>18348.150723529619</v>
      </c>
      <c r="I29" s="12">
        <f t="shared" si="6"/>
        <v>235107.97361407697</v>
      </c>
    </row>
    <row r="30" spans="2:9" x14ac:dyDescent="0.25">
      <c r="B30" s="10">
        <f t="shared" si="0"/>
        <v>19</v>
      </c>
      <c r="C30" s="12">
        <f t="shared" si="1"/>
        <v>14080.895796533698</v>
      </c>
      <c r="D30" s="12">
        <f t="shared" si="2"/>
        <v>1093.5069269601699</v>
      </c>
      <c r="E30" s="12">
        <f t="shared" si="3"/>
        <v>12987.388869573528</v>
      </c>
      <c r="F30" s="12"/>
      <c r="G30" s="12">
        <f t="shared" si="4"/>
        <v>1730558.3423495104</v>
      </c>
      <c r="H30" s="12">
        <f t="shared" si="5"/>
        <v>19441.657650489789</v>
      </c>
      <c r="I30" s="12">
        <f t="shared" si="6"/>
        <v>248095.3624836505</v>
      </c>
    </row>
    <row r="31" spans="2:9" x14ac:dyDescent="0.25">
      <c r="B31" s="10">
        <f t="shared" si="0"/>
        <v>20</v>
      </c>
      <c r="C31" s="12">
        <f t="shared" si="1"/>
        <v>14080.895796533698</v>
      </c>
      <c r="D31" s="12">
        <f t="shared" si="2"/>
        <v>1101.70822891237</v>
      </c>
      <c r="E31" s="12">
        <f t="shared" si="3"/>
        <v>12979.187567621328</v>
      </c>
      <c r="F31" s="12"/>
      <c r="G31" s="12">
        <f t="shared" si="4"/>
        <v>1729456.634120598</v>
      </c>
      <c r="H31" s="12">
        <f t="shared" si="5"/>
        <v>20543.365879402161</v>
      </c>
      <c r="I31" s="12">
        <f t="shared" si="6"/>
        <v>261074.55005127183</v>
      </c>
    </row>
    <row r="32" spans="2:9" x14ac:dyDescent="0.25">
      <c r="B32" s="10">
        <f t="shared" si="0"/>
        <v>21</v>
      </c>
      <c r="C32" s="12">
        <f t="shared" si="1"/>
        <v>14080.895796533698</v>
      </c>
      <c r="D32" s="12">
        <f t="shared" si="2"/>
        <v>1109.9710406292143</v>
      </c>
      <c r="E32" s="12">
        <f t="shared" si="3"/>
        <v>12970.924755904483</v>
      </c>
      <c r="F32" s="12"/>
      <c r="G32" s="12">
        <f t="shared" si="4"/>
        <v>1728346.6630799687</v>
      </c>
      <c r="H32" s="12">
        <f t="shared" si="5"/>
        <v>21653.336920031375</v>
      </c>
      <c r="I32" s="12">
        <f t="shared" si="6"/>
        <v>274045.47480717633</v>
      </c>
    </row>
    <row r="33" spans="2:9" x14ac:dyDescent="0.25">
      <c r="B33" s="10">
        <f t="shared" si="0"/>
        <v>22</v>
      </c>
      <c r="C33" s="12">
        <f t="shared" si="1"/>
        <v>14080.895796533698</v>
      </c>
      <c r="D33" s="12">
        <f t="shared" si="2"/>
        <v>1118.295823433933</v>
      </c>
      <c r="E33" s="12">
        <f t="shared" si="3"/>
        <v>12962.599973099765</v>
      </c>
      <c r="F33" s="12"/>
      <c r="G33" s="12">
        <f t="shared" si="4"/>
        <v>1727228.3672565348</v>
      </c>
      <c r="H33" s="12">
        <f t="shared" si="5"/>
        <v>22771.632743465307</v>
      </c>
      <c r="I33" s="12">
        <f t="shared" si="6"/>
        <v>287008.0747802761</v>
      </c>
    </row>
    <row r="34" spans="2:9" x14ac:dyDescent="0.25">
      <c r="B34" s="10">
        <f t="shared" si="0"/>
        <v>23</v>
      </c>
      <c r="C34" s="12">
        <f t="shared" si="1"/>
        <v>14080.895796533698</v>
      </c>
      <c r="D34" s="12">
        <f t="shared" si="2"/>
        <v>1126.6830421096874</v>
      </c>
      <c r="E34" s="12">
        <f t="shared" si="3"/>
        <v>12954.21275442401</v>
      </c>
      <c r="F34" s="12"/>
      <c r="G34" s="12">
        <f t="shared" si="4"/>
        <v>1726101.684214425</v>
      </c>
      <c r="H34" s="12">
        <f t="shared" si="5"/>
        <v>23898.315785574996</v>
      </c>
      <c r="I34" s="12">
        <f t="shared" si="6"/>
        <v>299962.28753470012</v>
      </c>
    </row>
    <row r="35" spans="2:9" x14ac:dyDescent="0.25">
      <c r="B35" s="10">
        <f t="shared" si="0"/>
        <v>24</v>
      </c>
      <c r="C35" s="12">
        <f t="shared" si="1"/>
        <v>14080.895796533698</v>
      </c>
      <c r="D35" s="12">
        <f t="shared" si="2"/>
        <v>1135.1331649255098</v>
      </c>
      <c r="E35" s="12">
        <f t="shared" si="3"/>
        <v>12945.762631608188</v>
      </c>
      <c r="F35" s="12"/>
      <c r="G35" s="62">
        <f t="shared" si="4"/>
        <v>1724966.5510494995</v>
      </c>
      <c r="H35" s="12">
        <f t="shared" si="5"/>
        <v>25033.448950500504</v>
      </c>
      <c r="I35" s="12">
        <f t="shared" si="6"/>
        <v>312908.0501663083</v>
      </c>
    </row>
    <row r="36" spans="2:9" ht="15.75" thickBot="1" x14ac:dyDescent="0.3">
      <c r="B36" s="10"/>
      <c r="C36" s="64" t="s">
        <v>105</v>
      </c>
      <c r="D36" s="65"/>
      <c r="E36" s="64">
        <f>SUM(E24:E35)</f>
        <v>155893.24983051181</v>
      </c>
      <c r="F36" s="65"/>
      <c r="G36" s="65"/>
      <c r="H36" s="65"/>
      <c r="I36" s="65"/>
    </row>
    <row r="37" spans="2:9" ht="15.75" thickTop="1" x14ac:dyDescent="0.25">
      <c r="B37" s="10"/>
      <c r="C37" s="12"/>
      <c r="D37" s="12"/>
      <c r="E37" s="12"/>
      <c r="F37" s="12"/>
      <c r="G37" s="12"/>
      <c r="H37" s="12"/>
      <c r="I37" s="12"/>
    </row>
    <row r="38" spans="2:9" x14ac:dyDescent="0.25">
      <c r="B38" s="10">
        <f>IF(OR(G35&lt;0.01,G35="",G35=0,),"",B35+1)</f>
        <v>25</v>
      </c>
      <c r="C38" s="12">
        <f>IF(B38="","",IF($H$6&gt;((G35*$H$5)+G35),((G35*$H$5)+G35),$H$6))</f>
        <v>14080.895796533698</v>
      </c>
      <c r="D38" s="12">
        <f t="shared" si="2"/>
        <v>1143.6466636624518</v>
      </c>
      <c r="E38" s="12">
        <f>IF(B38="","",(G35*$H$5))</f>
        <v>12937.249132871246</v>
      </c>
      <c r="F38" s="12"/>
      <c r="G38" s="12">
        <f>IF(OR(B38="",0),"",(G35-D38-F38))</f>
        <v>1723822.904385837</v>
      </c>
      <c r="H38" s="12">
        <f>IF(B38="","",(H35+D38+F38))</f>
        <v>26177.095614162958</v>
      </c>
      <c r="I38" s="12">
        <f>IF(B38="","",(I35+E38))</f>
        <v>325845.29929917952</v>
      </c>
    </row>
    <row r="39" spans="2:9" x14ac:dyDescent="0.25">
      <c r="B39" s="10">
        <f t="shared" si="0"/>
        <v>26</v>
      </c>
      <c r="C39" s="12">
        <f t="shared" si="1"/>
        <v>14080.895796533698</v>
      </c>
      <c r="D39" s="12">
        <f t="shared" si="2"/>
        <v>1152.2240136399196</v>
      </c>
      <c r="E39" s="12">
        <f t="shared" si="3"/>
        <v>12928.671782893778</v>
      </c>
      <c r="F39" s="12"/>
      <c r="G39" s="12">
        <f t="shared" si="4"/>
        <v>1722670.6803721972</v>
      </c>
      <c r="H39" s="12">
        <f t="shared" si="5"/>
        <v>27329.319627802877</v>
      </c>
      <c r="I39" s="12">
        <f t="shared" si="6"/>
        <v>338773.97108207329</v>
      </c>
    </row>
    <row r="40" spans="2:9" x14ac:dyDescent="0.25">
      <c r="B40" s="10">
        <f t="shared" si="0"/>
        <v>27</v>
      </c>
      <c r="C40" s="12">
        <f t="shared" si="1"/>
        <v>14080.895796533698</v>
      </c>
      <c r="D40" s="12">
        <f t="shared" si="2"/>
        <v>1160.8656937422202</v>
      </c>
      <c r="E40" s="12">
        <f t="shared" si="3"/>
        <v>12920.030102791477</v>
      </c>
      <c r="F40" s="12"/>
      <c r="G40" s="12">
        <f t="shared" si="4"/>
        <v>1721509.814678455</v>
      </c>
      <c r="H40" s="12">
        <f t="shared" si="5"/>
        <v>28490.185321545097</v>
      </c>
      <c r="I40" s="12">
        <f t="shared" si="6"/>
        <v>351694.00118486478</v>
      </c>
    </row>
    <row r="41" spans="2:9" x14ac:dyDescent="0.25">
      <c r="B41" s="10">
        <f t="shared" si="0"/>
        <v>28</v>
      </c>
      <c r="C41" s="12">
        <f t="shared" si="1"/>
        <v>14080.895796533698</v>
      </c>
      <c r="D41" s="12">
        <f t="shared" si="2"/>
        <v>1169.5721864452862</v>
      </c>
      <c r="E41" s="12">
        <f t="shared" si="3"/>
        <v>12911.323610088411</v>
      </c>
      <c r="F41" s="12"/>
      <c r="G41" s="12">
        <f t="shared" si="4"/>
        <v>1720340.2424920097</v>
      </c>
      <c r="H41" s="12">
        <f t="shared" si="5"/>
        <v>29659.757507990384</v>
      </c>
      <c r="I41" s="12">
        <f t="shared" si="6"/>
        <v>364605.32479495322</v>
      </c>
    </row>
    <row r="42" spans="2:9" x14ac:dyDescent="0.25">
      <c r="B42" s="10">
        <f t="shared" si="0"/>
        <v>29</v>
      </c>
      <c r="C42" s="12">
        <f t="shared" si="1"/>
        <v>14080.895796533698</v>
      </c>
      <c r="D42" s="12">
        <f t="shared" si="2"/>
        <v>1178.3439778436259</v>
      </c>
      <c r="E42" s="12">
        <f t="shared" si="3"/>
        <v>12902.551818690072</v>
      </c>
      <c r="F42" s="12"/>
      <c r="G42" s="12">
        <f t="shared" si="4"/>
        <v>1719161.898514166</v>
      </c>
      <c r="H42" s="12">
        <f t="shared" si="5"/>
        <v>30838.10148583401</v>
      </c>
      <c r="I42" s="12">
        <f t="shared" si="6"/>
        <v>377507.87661364331</v>
      </c>
    </row>
    <row r="43" spans="2:9" x14ac:dyDescent="0.25">
      <c r="B43" s="10">
        <f t="shared" si="0"/>
        <v>30</v>
      </c>
      <c r="C43" s="12">
        <f t="shared" si="1"/>
        <v>14080.895796533698</v>
      </c>
      <c r="D43" s="12">
        <f t="shared" si="2"/>
        <v>1187.1815576774534</v>
      </c>
      <c r="E43" s="12">
        <f t="shared" si="3"/>
        <v>12893.714238856244</v>
      </c>
      <c r="F43" s="12"/>
      <c r="G43" s="12">
        <f t="shared" si="4"/>
        <v>1717974.7169564886</v>
      </c>
      <c r="H43" s="12">
        <f t="shared" si="5"/>
        <v>32025.283043511463</v>
      </c>
      <c r="I43" s="12">
        <f t="shared" si="6"/>
        <v>390401.59085249953</v>
      </c>
    </row>
    <row r="44" spans="2:9" x14ac:dyDescent="0.25">
      <c r="B44" s="10">
        <f t="shared" si="0"/>
        <v>31</v>
      </c>
      <c r="C44" s="12">
        <f t="shared" si="1"/>
        <v>14080.895796533698</v>
      </c>
      <c r="D44" s="12">
        <f t="shared" si="2"/>
        <v>1196.0854193600335</v>
      </c>
      <c r="E44" s="12">
        <f t="shared" si="3"/>
        <v>12884.810377173664</v>
      </c>
      <c r="F44" s="12"/>
      <c r="G44" s="12">
        <f t="shared" si="4"/>
        <v>1716778.6315371285</v>
      </c>
      <c r="H44" s="12">
        <f t="shared" si="5"/>
        <v>33221.368462871498</v>
      </c>
      <c r="I44" s="12">
        <f t="shared" si="6"/>
        <v>403286.40122967318</v>
      </c>
    </row>
    <row r="45" spans="2:9" x14ac:dyDescent="0.25">
      <c r="B45" s="10">
        <f t="shared" si="0"/>
        <v>32</v>
      </c>
      <c r="C45" s="12">
        <f t="shared" si="1"/>
        <v>14080.895796533698</v>
      </c>
      <c r="D45" s="12">
        <f t="shared" si="2"/>
        <v>1205.056060005234</v>
      </c>
      <c r="E45" s="12">
        <f t="shared" si="3"/>
        <v>12875.839736528464</v>
      </c>
      <c r="F45" s="12"/>
      <c r="G45" s="12">
        <f t="shared" si="4"/>
        <v>1715573.5754771233</v>
      </c>
      <c r="H45" s="12">
        <f t="shared" si="5"/>
        <v>34426.424522876732</v>
      </c>
      <c r="I45" s="12">
        <f t="shared" si="6"/>
        <v>416162.24096620164</v>
      </c>
    </row>
    <row r="46" spans="2:9" x14ac:dyDescent="0.25">
      <c r="B46" s="10">
        <f t="shared" si="0"/>
        <v>33</v>
      </c>
      <c r="C46" s="12">
        <f t="shared" si="1"/>
        <v>14080.895796533698</v>
      </c>
      <c r="D46" s="12">
        <f t="shared" si="2"/>
        <v>1214.0939804552745</v>
      </c>
      <c r="E46" s="12">
        <f t="shared" si="3"/>
        <v>12866.801816078423</v>
      </c>
      <c r="F46" s="12"/>
      <c r="G46" s="12">
        <f t="shared" si="4"/>
        <v>1714359.481496668</v>
      </c>
      <c r="H46" s="12">
        <f t="shared" si="5"/>
        <v>35640.518503332009</v>
      </c>
      <c r="I46" s="12">
        <f t="shared" si="6"/>
        <v>429029.04278228007</v>
      </c>
    </row>
    <row r="47" spans="2:9" x14ac:dyDescent="0.25">
      <c r="B47" s="10">
        <f t="shared" si="0"/>
        <v>34</v>
      </c>
      <c r="C47" s="12">
        <f t="shared" si="1"/>
        <v>14080.895796533698</v>
      </c>
      <c r="D47" s="12">
        <f t="shared" si="2"/>
        <v>1223.1996853086894</v>
      </c>
      <c r="E47" s="12">
        <f t="shared" si="3"/>
        <v>12857.696111225008</v>
      </c>
      <c r="F47" s="12"/>
      <c r="G47" s="12">
        <f t="shared" si="4"/>
        <v>1713136.2818113593</v>
      </c>
      <c r="H47" s="12">
        <f t="shared" si="5"/>
        <v>36863.718188640698</v>
      </c>
      <c r="I47" s="12">
        <f t="shared" si="6"/>
        <v>441886.73889350507</v>
      </c>
    </row>
    <row r="48" spans="2:9" x14ac:dyDescent="0.25">
      <c r="B48" s="10">
        <f t="shared" si="0"/>
        <v>35</v>
      </c>
      <c r="C48" s="12">
        <f t="shared" si="1"/>
        <v>14080.895796533698</v>
      </c>
      <c r="D48" s="12">
        <f t="shared" si="2"/>
        <v>1232.3736829485024</v>
      </c>
      <c r="E48" s="12">
        <f t="shared" si="3"/>
        <v>12848.522113585195</v>
      </c>
      <c r="F48" s="12"/>
      <c r="G48" s="12">
        <f t="shared" si="4"/>
        <v>1711903.9081284108</v>
      </c>
      <c r="H48" s="12">
        <f t="shared" si="5"/>
        <v>38096.091871589204</v>
      </c>
      <c r="I48" s="12">
        <f t="shared" si="6"/>
        <v>454735.26100709027</v>
      </c>
    </row>
    <row r="49" spans="2:9" x14ac:dyDescent="0.25">
      <c r="B49" s="10">
        <f t="shared" si="0"/>
        <v>36</v>
      </c>
      <c r="C49" s="12">
        <f t="shared" si="1"/>
        <v>14080.895796533698</v>
      </c>
      <c r="D49" s="12">
        <f t="shared" si="2"/>
        <v>1241.6164855706174</v>
      </c>
      <c r="E49" s="12">
        <f t="shared" si="3"/>
        <v>12839.27931096308</v>
      </c>
      <c r="F49" s="12"/>
      <c r="G49" s="62">
        <f t="shared" si="4"/>
        <v>1710662.2916428403</v>
      </c>
      <c r="H49" s="12">
        <f t="shared" si="5"/>
        <v>39337.70835715982</v>
      </c>
      <c r="I49" s="12">
        <f t="shared" si="6"/>
        <v>467574.54031805333</v>
      </c>
    </row>
    <row r="50" spans="2:9" ht="15.75" thickBot="1" x14ac:dyDescent="0.3">
      <c r="B50" s="10"/>
      <c r="C50" s="64" t="s">
        <v>105</v>
      </c>
      <c r="D50" s="65"/>
      <c r="E50" s="64">
        <f>SUM(E38:E49)</f>
        <v>154666.49015174509</v>
      </c>
      <c r="F50" s="65"/>
      <c r="G50" s="65"/>
      <c r="H50" s="65"/>
      <c r="I50" s="65"/>
    </row>
    <row r="51" spans="2:9" ht="15.75" thickTop="1" x14ac:dyDescent="0.25">
      <c r="B51" s="10"/>
      <c r="C51" s="12"/>
      <c r="D51" s="12"/>
      <c r="E51" s="12"/>
      <c r="F51" s="12"/>
      <c r="G51" s="12"/>
      <c r="H51" s="12"/>
      <c r="I51" s="12"/>
    </row>
    <row r="52" spans="2:9" x14ac:dyDescent="0.25">
      <c r="B52" s="10">
        <f>IF(OR(G49&lt;0.01,G49="",G49=0,),"",B49+1)</f>
        <v>37</v>
      </c>
      <c r="C52" s="12">
        <f>IF(B52="","",IF($H$6&gt;((G49*$H$5)+G49),((G49*$H$5)+G49),$H$6))</f>
        <v>14080.895796533698</v>
      </c>
      <c r="D52" s="12">
        <f t="shared" si="2"/>
        <v>1250.9286092123966</v>
      </c>
      <c r="E52" s="12">
        <f>IF(B52="","",(G49*$H$5))</f>
        <v>12829.967187321301</v>
      </c>
      <c r="F52" s="12"/>
      <c r="G52" s="12">
        <f>IF(OR(B52="",0),"",(G49-D52-F52))</f>
        <v>1709411.3630336279</v>
      </c>
      <c r="H52" s="12">
        <f>IF(B52="","",(H49+D52+F52))</f>
        <v>40588.636966372214</v>
      </c>
      <c r="I52" s="12">
        <f>IF(B52="","",(I49+E52))</f>
        <v>480404.50750537461</v>
      </c>
    </row>
    <row r="53" spans="2:9" x14ac:dyDescent="0.25">
      <c r="B53" s="10">
        <f t="shared" si="0"/>
        <v>38</v>
      </c>
      <c r="C53" s="12">
        <f t="shared" si="1"/>
        <v>14080.895796533698</v>
      </c>
      <c r="D53" s="12">
        <f t="shared" si="2"/>
        <v>1260.3105737814894</v>
      </c>
      <c r="E53" s="12">
        <f t="shared" si="3"/>
        <v>12820.585222752208</v>
      </c>
      <c r="F53" s="12"/>
      <c r="G53" s="12">
        <f t="shared" si="4"/>
        <v>1708151.0524598465</v>
      </c>
      <c r="H53" s="12">
        <f t="shared" si="5"/>
        <v>41848.947540153706</v>
      </c>
      <c r="I53" s="12">
        <f t="shared" si="6"/>
        <v>493225.09272812679</v>
      </c>
    </row>
    <row r="54" spans="2:9" x14ac:dyDescent="0.25">
      <c r="B54" s="10">
        <f t="shared" si="0"/>
        <v>39</v>
      </c>
      <c r="C54" s="12">
        <f t="shared" si="1"/>
        <v>14080.895796533698</v>
      </c>
      <c r="D54" s="12">
        <f t="shared" si="2"/>
        <v>1269.7629030848493</v>
      </c>
      <c r="E54" s="12">
        <f t="shared" si="3"/>
        <v>12811.132893448848</v>
      </c>
      <c r="F54" s="12"/>
      <c r="G54" s="12">
        <f t="shared" si="4"/>
        <v>1706881.2895567617</v>
      </c>
      <c r="H54" s="12">
        <f t="shared" si="5"/>
        <v>43118.710443238553</v>
      </c>
      <c r="I54" s="12">
        <f t="shared" si="6"/>
        <v>506036.22562157566</v>
      </c>
    </row>
    <row r="55" spans="2:9" x14ac:dyDescent="0.25">
      <c r="B55" s="10">
        <f t="shared" si="0"/>
        <v>40</v>
      </c>
      <c r="C55" s="12">
        <f t="shared" si="1"/>
        <v>14080.895796533698</v>
      </c>
      <c r="D55" s="12">
        <f t="shared" si="2"/>
        <v>1279.2861248579848</v>
      </c>
      <c r="E55" s="12">
        <f t="shared" si="3"/>
        <v>12801.609671675713</v>
      </c>
      <c r="F55" s="12"/>
      <c r="G55" s="12">
        <f t="shared" si="4"/>
        <v>1705602.0034319037</v>
      </c>
      <c r="H55" s="12">
        <f t="shared" si="5"/>
        <v>44397.99656809654</v>
      </c>
      <c r="I55" s="12">
        <f t="shared" si="6"/>
        <v>518837.83529325138</v>
      </c>
    </row>
    <row r="56" spans="2:9" x14ac:dyDescent="0.25">
      <c r="B56" s="10">
        <f t="shared" si="0"/>
        <v>41</v>
      </c>
      <c r="C56" s="12">
        <f t="shared" si="1"/>
        <v>14080.895796533698</v>
      </c>
      <c r="D56" s="12">
        <f t="shared" si="2"/>
        <v>1288.8807707944216</v>
      </c>
      <c r="E56" s="12">
        <f t="shared" si="3"/>
        <v>12792.015025739276</v>
      </c>
      <c r="F56" s="12"/>
      <c r="G56" s="12">
        <f t="shared" si="4"/>
        <v>1704313.1226611093</v>
      </c>
      <c r="H56" s="12">
        <f t="shared" si="5"/>
        <v>45686.877338890961</v>
      </c>
      <c r="I56" s="12">
        <f t="shared" si="6"/>
        <v>531629.85031899065</v>
      </c>
    </row>
    <row r="57" spans="2:9" x14ac:dyDescent="0.25">
      <c r="B57" s="10">
        <f t="shared" si="0"/>
        <v>42</v>
      </c>
      <c r="C57" s="12">
        <f t="shared" si="1"/>
        <v>14080.895796533698</v>
      </c>
      <c r="D57" s="12">
        <f t="shared" si="2"/>
        <v>1298.5473765753777</v>
      </c>
      <c r="E57" s="12">
        <f t="shared" si="3"/>
        <v>12782.34841995832</v>
      </c>
      <c r="F57" s="12"/>
      <c r="G57" s="12">
        <f t="shared" si="4"/>
        <v>1703014.5752845339</v>
      </c>
      <c r="H57" s="12">
        <f t="shared" si="5"/>
        <v>46985.424715466339</v>
      </c>
      <c r="I57" s="12">
        <f t="shared" si="6"/>
        <v>544412.19873894902</v>
      </c>
    </row>
    <row r="58" spans="2:9" x14ac:dyDescent="0.25">
      <c r="B58" s="10">
        <f t="shared" si="0"/>
        <v>43</v>
      </c>
      <c r="C58" s="12">
        <f t="shared" si="1"/>
        <v>14080.895796533698</v>
      </c>
      <c r="D58" s="12">
        <f t="shared" si="2"/>
        <v>1308.2864818996932</v>
      </c>
      <c r="E58" s="12">
        <f t="shared" si="3"/>
        <v>12772.609314634004</v>
      </c>
      <c r="F58" s="12"/>
      <c r="G58" s="12">
        <f t="shared" si="4"/>
        <v>1701706.2888026342</v>
      </c>
      <c r="H58" s="12">
        <f t="shared" si="5"/>
        <v>48293.711197366036</v>
      </c>
      <c r="I58" s="12">
        <f t="shared" si="6"/>
        <v>557184.80805358302</v>
      </c>
    </row>
    <row r="59" spans="2:9" x14ac:dyDescent="0.25">
      <c r="B59" s="10">
        <f t="shared" si="0"/>
        <v>44</v>
      </c>
      <c r="C59" s="12">
        <f t="shared" si="1"/>
        <v>14080.895796533698</v>
      </c>
      <c r="D59" s="12">
        <f t="shared" si="2"/>
        <v>1318.0986305139413</v>
      </c>
      <c r="E59" s="12">
        <f t="shared" si="3"/>
        <v>12762.797166019756</v>
      </c>
      <c r="F59" s="12"/>
      <c r="G59" s="12">
        <f t="shared" si="4"/>
        <v>1700388.1901721202</v>
      </c>
      <c r="H59" s="12">
        <f t="shared" si="5"/>
        <v>49611.809827879973</v>
      </c>
      <c r="I59" s="12">
        <f t="shared" si="6"/>
        <v>569947.60521960282</v>
      </c>
    </row>
    <row r="60" spans="2:9" x14ac:dyDescent="0.25">
      <c r="B60" s="10">
        <f t="shared" si="0"/>
        <v>45</v>
      </c>
      <c r="C60" s="12">
        <f t="shared" si="1"/>
        <v>14080.895796533698</v>
      </c>
      <c r="D60" s="12">
        <f t="shared" si="2"/>
        <v>1327.984370242797</v>
      </c>
      <c r="E60" s="12">
        <f t="shared" si="3"/>
        <v>12752.911426290901</v>
      </c>
      <c r="F60" s="12"/>
      <c r="G60" s="12">
        <f t="shared" si="4"/>
        <v>1699060.2058018774</v>
      </c>
      <c r="H60" s="12">
        <f t="shared" si="5"/>
        <v>50939.79419812277</v>
      </c>
      <c r="I60" s="12">
        <f t="shared" si="6"/>
        <v>582700.51664589369</v>
      </c>
    </row>
    <row r="61" spans="2:9" x14ac:dyDescent="0.25">
      <c r="B61" s="10">
        <f t="shared" si="0"/>
        <v>46</v>
      </c>
      <c r="C61" s="12">
        <f t="shared" si="1"/>
        <v>14080.895796533698</v>
      </c>
      <c r="D61" s="12">
        <f t="shared" si="2"/>
        <v>1337.9442530196175</v>
      </c>
      <c r="E61" s="12">
        <f t="shared" si="3"/>
        <v>12742.95154351408</v>
      </c>
      <c r="F61" s="12"/>
      <c r="G61" s="12">
        <f t="shared" si="4"/>
        <v>1697722.2615488579</v>
      </c>
      <c r="H61" s="12">
        <f t="shared" si="5"/>
        <v>52277.738451142388</v>
      </c>
      <c r="I61" s="12">
        <f t="shared" si="6"/>
        <v>595443.46818940772</v>
      </c>
    </row>
    <row r="62" spans="2:9" x14ac:dyDescent="0.25">
      <c r="B62" s="10">
        <f t="shared" si="0"/>
        <v>47</v>
      </c>
      <c r="C62" s="12">
        <f t="shared" si="1"/>
        <v>14080.895796533698</v>
      </c>
      <c r="D62" s="12">
        <f t="shared" si="2"/>
        <v>1347.9788349172632</v>
      </c>
      <c r="E62" s="12">
        <f t="shared" si="3"/>
        <v>12732.916961616434</v>
      </c>
      <c r="F62" s="12"/>
      <c r="G62" s="12">
        <f t="shared" si="4"/>
        <v>1696374.2827139406</v>
      </c>
      <c r="H62" s="12">
        <f t="shared" si="5"/>
        <v>53625.717286059647</v>
      </c>
      <c r="I62" s="12">
        <f t="shared" si="6"/>
        <v>608176.38515102421</v>
      </c>
    </row>
    <row r="63" spans="2:9" x14ac:dyDescent="0.25">
      <c r="B63" s="10">
        <f t="shared" si="0"/>
        <v>48</v>
      </c>
      <c r="C63" s="12">
        <f t="shared" si="1"/>
        <v>14080.895796533698</v>
      </c>
      <c r="D63" s="12">
        <f t="shared" si="2"/>
        <v>1358.0886761791444</v>
      </c>
      <c r="E63" s="12">
        <f t="shared" si="3"/>
        <v>12722.807120354553</v>
      </c>
      <c r="F63" s="12"/>
      <c r="G63" s="62">
        <f t="shared" si="4"/>
        <v>1695016.1940377615</v>
      </c>
      <c r="H63" s="12">
        <f t="shared" si="5"/>
        <v>54983.805962238795</v>
      </c>
      <c r="I63" s="12">
        <f t="shared" si="6"/>
        <v>620899.19227137871</v>
      </c>
    </row>
    <row r="64" spans="2:9" ht="15.75" thickBot="1" x14ac:dyDescent="0.3">
      <c r="B64" s="10"/>
      <c r="C64" s="64" t="s">
        <v>105</v>
      </c>
      <c r="D64" s="65"/>
      <c r="E64" s="64">
        <f>SUM(E52:E63)</f>
        <v>153324.6519533254</v>
      </c>
      <c r="F64" s="65"/>
      <c r="G64" s="65"/>
      <c r="H64" s="65"/>
      <c r="I64" s="65"/>
    </row>
    <row r="65" spans="2:9" ht="15.75" thickTop="1" x14ac:dyDescent="0.25">
      <c r="B65" s="10"/>
      <c r="C65" s="12"/>
      <c r="D65" s="12"/>
      <c r="E65" s="12"/>
      <c r="F65" s="12"/>
      <c r="G65" s="12"/>
      <c r="H65" s="12"/>
      <c r="I65" s="12"/>
    </row>
    <row r="66" spans="2:9" x14ac:dyDescent="0.25">
      <c r="B66" s="10">
        <f>IF(OR(G63&lt;0.01,G63="",G63=0,),"",B63+1)</f>
        <v>49</v>
      </c>
      <c r="C66" s="12">
        <f>IF(B66="","",IF($H$6&gt;((G63*$H$5)+G63),((G63*$H$5)+G63),$H$6))</f>
        <v>14080.895796533698</v>
      </c>
      <c r="D66" s="12">
        <f t="shared" si="2"/>
        <v>1368.274341250486</v>
      </c>
      <c r="E66" s="12">
        <f>IF(B66="","",(G63*$H$5))</f>
        <v>12712.621455283212</v>
      </c>
      <c r="F66" s="12"/>
      <c r="G66" s="12">
        <f>IF(OR(B66="",0),"",(G63-D66-F66))</f>
        <v>1693647.919696511</v>
      </c>
      <c r="H66" s="12">
        <f>IF(B66="","",(H63+D66+F66))</f>
        <v>56352.080303489282</v>
      </c>
      <c r="I66" s="12">
        <f>IF(B66="","",(I63+E66))</f>
        <v>633611.81372666196</v>
      </c>
    </row>
    <row r="67" spans="2:9" x14ac:dyDescent="0.25">
      <c r="B67" s="10">
        <f t="shared" si="0"/>
        <v>50</v>
      </c>
      <c r="C67" s="12">
        <f t="shared" si="1"/>
        <v>14080.895796533698</v>
      </c>
      <c r="D67" s="12">
        <f t="shared" si="2"/>
        <v>1378.5363988098652</v>
      </c>
      <c r="E67" s="12">
        <f t="shared" si="3"/>
        <v>12702.359397723832</v>
      </c>
      <c r="F67" s="12"/>
      <c r="G67" s="12">
        <f t="shared" si="4"/>
        <v>1692269.3832977011</v>
      </c>
      <c r="H67" s="12">
        <f t="shared" si="5"/>
        <v>57730.616702299143</v>
      </c>
      <c r="I67" s="12">
        <f t="shared" si="6"/>
        <v>646314.17312438576</v>
      </c>
    </row>
    <row r="68" spans="2:9" x14ac:dyDescent="0.25">
      <c r="B68" s="10">
        <f t="shared" si="0"/>
        <v>51</v>
      </c>
      <c r="C68" s="12">
        <f t="shared" si="1"/>
        <v>14080.895796533698</v>
      </c>
      <c r="D68" s="12">
        <f t="shared" si="2"/>
        <v>1388.8754218009399</v>
      </c>
      <c r="E68" s="12">
        <f t="shared" si="3"/>
        <v>12692.020374732758</v>
      </c>
      <c r="F68" s="12"/>
      <c r="G68" s="12">
        <f t="shared" si="4"/>
        <v>1690880.5078759002</v>
      </c>
      <c r="H68" s="12">
        <f t="shared" si="5"/>
        <v>59119.492124100085</v>
      </c>
      <c r="I68" s="12">
        <f t="shared" si="6"/>
        <v>659006.19349911856</v>
      </c>
    </row>
    <row r="69" spans="2:9" x14ac:dyDescent="0.25">
      <c r="B69" s="10">
        <f t="shared" si="0"/>
        <v>52</v>
      </c>
      <c r="C69" s="12">
        <f t="shared" si="1"/>
        <v>14080.895796533698</v>
      </c>
      <c r="D69" s="12">
        <f t="shared" si="2"/>
        <v>1399.2919874644467</v>
      </c>
      <c r="E69" s="12">
        <f t="shared" si="3"/>
        <v>12681.603809069251</v>
      </c>
      <c r="F69" s="12"/>
      <c r="G69" s="12">
        <f t="shared" si="4"/>
        <v>1689481.2158884357</v>
      </c>
      <c r="H69" s="12">
        <f t="shared" si="5"/>
        <v>60518.784111564528</v>
      </c>
      <c r="I69" s="12">
        <f t="shared" si="6"/>
        <v>671687.79730818782</v>
      </c>
    </row>
    <row r="70" spans="2:9" x14ac:dyDescent="0.25">
      <c r="B70" s="10">
        <f t="shared" si="0"/>
        <v>53</v>
      </c>
      <c r="C70" s="12">
        <f t="shared" si="1"/>
        <v>14080.895796533698</v>
      </c>
      <c r="D70" s="12">
        <f t="shared" si="2"/>
        <v>1409.78667737043</v>
      </c>
      <c r="E70" s="12">
        <f t="shared" si="3"/>
        <v>12671.109119163268</v>
      </c>
      <c r="F70" s="12"/>
      <c r="G70" s="12">
        <f t="shared" si="4"/>
        <v>1688071.4292110652</v>
      </c>
      <c r="H70" s="12">
        <f t="shared" si="5"/>
        <v>61928.570788934958</v>
      </c>
      <c r="I70" s="12">
        <f t="shared" si="6"/>
        <v>684358.90642735106</v>
      </c>
    </row>
    <row r="71" spans="2:9" x14ac:dyDescent="0.25">
      <c r="B71" s="10">
        <f t="shared" si="0"/>
        <v>54</v>
      </c>
      <c r="C71" s="12">
        <f t="shared" si="1"/>
        <v>14080.895796533698</v>
      </c>
      <c r="D71" s="12">
        <f t="shared" si="2"/>
        <v>1420.3600774507086</v>
      </c>
      <c r="E71" s="12">
        <f t="shared" si="3"/>
        <v>12660.535719082989</v>
      </c>
      <c r="F71" s="12"/>
      <c r="G71" s="12">
        <f t="shared" si="4"/>
        <v>1686651.0691336144</v>
      </c>
      <c r="H71" s="12">
        <f t="shared" si="5"/>
        <v>63348.930866385665</v>
      </c>
      <c r="I71" s="12">
        <f t="shared" si="6"/>
        <v>697019.4421464341</v>
      </c>
    </row>
    <row r="72" spans="2:9" x14ac:dyDescent="0.25">
      <c r="B72" s="10">
        <f t="shared" si="0"/>
        <v>55</v>
      </c>
      <c r="C72" s="12">
        <f t="shared" si="1"/>
        <v>14080.895796533698</v>
      </c>
      <c r="D72" s="12">
        <f t="shared" si="2"/>
        <v>1431.0127780315906</v>
      </c>
      <c r="E72" s="12">
        <f t="shared" si="3"/>
        <v>12649.883018502107</v>
      </c>
      <c r="F72" s="12"/>
      <c r="G72" s="12">
        <f t="shared" si="4"/>
        <v>1685220.0563555828</v>
      </c>
      <c r="H72" s="12">
        <f t="shared" si="5"/>
        <v>64779.943644417253</v>
      </c>
      <c r="I72" s="12">
        <f t="shared" si="6"/>
        <v>709669.32516493625</v>
      </c>
    </row>
    <row r="73" spans="2:9" x14ac:dyDescent="0.25">
      <c r="B73" s="10">
        <f t="shared" si="0"/>
        <v>56</v>
      </c>
      <c r="C73" s="12">
        <f t="shared" si="1"/>
        <v>14080.895796533698</v>
      </c>
      <c r="D73" s="12">
        <f t="shared" si="2"/>
        <v>1441.7453738668264</v>
      </c>
      <c r="E73" s="12">
        <f t="shared" si="3"/>
        <v>12639.150422666871</v>
      </c>
      <c r="F73" s="12"/>
      <c r="G73" s="12">
        <f t="shared" si="4"/>
        <v>1683778.310981716</v>
      </c>
      <c r="H73" s="12">
        <f t="shared" si="5"/>
        <v>66221.689018284087</v>
      </c>
      <c r="I73" s="12">
        <f t="shared" si="6"/>
        <v>722308.47558760317</v>
      </c>
    </row>
    <row r="74" spans="2:9" x14ac:dyDescent="0.25">
      <c r="B74" s="10">
        <f t="shared" si="0"/>
        <v>57</v>
      </c>
      <c r="C74" s="12">
        <f t="shared" si="1"/>
        <v>14080.895796533698</v>
      </c>
      <c r="D74" s="12">
        <f t="shared" si="2"/>
        <v>1452.5584641708283</v>
      </c>
      <c r="E74" s="12">
        <f t="shared" si="3"/>
        <v>12628.337332362869</v>
      </c>
      <c r="F74" s="12"/>
      <c r="G74" s="12">
        <f t="shared" si="4"/>
        <v>1682325.7525175451</v>
      </c>
      <c r="H74" s="12">
        <f t="shared" si="5"/>
        <v>67674.247482454914</v>
      </c>
      <c r="I74" s="12">
        <f t="shared" si="6"/>
        <v>734936.81291996606</v>
      </c>
    </row>
    <row r="75" spans="2:9" x14ac:dyDescent="0.25">
      <c r="B75" s="10">
        <f t="shared" si="0"/>
        <v>58</v>
      </c>
      <c r="C75" s="12">
        <f t="shared" si="1"/>
        <v>14080.895796533698</v>
      </c>
      <c r="D75" s="12">
        <f t="shared" si="2"/>
        <v>1463.4526526521095</v>
      </c>
      <c r="E75" s="12">
        <f t="shared" si="3"/>
        <v>12617.443143881588</v>
      </c>
      <c r="F75" s="12"/>
      <c r="G75" s="12">
        <f t="shared" si="4"/>
        <v>1680862.2998648931</v>
      </c>
      <c r="H75" s="12">
        <f t="shared" si="5"/>
        <v>69137.700135107021</v>
      </c>
      <c r="I75" s="12">
        <f t="shared" si="6"/>
        <v>747554.25606384769</v>
      </c>
    </row>
    <row r="76" spans="2:9" x14ac:dyDescent="0.25">
      <c r="B76" s="10">
        <f t="shared" ref="B76:B139" si="7">IF(OR(G75&lt;0.01,G75="",G75=0,),"",B75+1)</f>
        <v>59</v>
      </c>
      <c r="C76" s="12">
        <f t="shared" si="1"/>
        <v>14080.895796533698</v>
      </c>
      <c r="D76" s="12">
        <f t="shared" si="2"/>
        <v>1474.4285475470006</v>
      </c>
      <c r="E76" s="12">
        <f t="shared" si="3"/>
        <v>12606.467248986697</v>
      </c>
      <c r="F76" s="12"/>
      <c r="G76" s="12">
        <f t="shared" ref="G76:G139" si="8">IF(OR(B76="",0),"",(G75-D76-F76))</f>
        <v>1679387.8713173461</v>
      </c>
      <c r="H76" s="12">
        <f t="shared" ref="H76:H139" si="9">IF(B76="","",(H75+D76+F76))</f>
        <v>70612.128682654016</v>
      </c>
      <c r="I76" s="12">
        <f t="shared" ref="I76:I139" si="10">IF(B76="","",(I75+E76))</f>
        <v>760160.72331283439</v>
      </c>
    </row>
    <row r="77" spans="2:9" x14ac:dyDescent="0.25">
      <c r="B77" s="10">
        <f t="shared" si="7"/>
        <v>60</v>
      </c>
      <c r="C77" s="12">
        <f t="shared" si="1"/>
        <v>14080.895796533698</v>
      </c>
      <c r="D77" s="12">
        <f t="shared" si="2"/>
        <v>1485.486761653603</v>
      </c>
      <c r="E77" s="12">
        <f t="shared" si="3"/>
        <v>12595.409034880095</v>
      </c>
      <c r="F77" s="12"/>
      <c r="G77" s="62">
        <f t="shared" si="8"/>
        <v>1677902.3845556926</v>
      </c>
      <c r="H77" s="12">
        <f t="shared" si="9"/>
        <v>72097.615444307623</v>
      </c>
      <c r="I77" s="12">
        <f t="shared" si="10"/>
        <v>772756.13234771451</v>
      </c>
    </row>
    <row r="78" spans="2:9" ht="15.75" thickBot="1" x14ac:dyDescent="0.3">
      <c r="B78" s="10"/>
      <c r="C78" s="64" t="s">
        <v>105</v>
      </c>
      <c r="D78" s="65"/>
      <c r="E78" s="64">
        <f>SUM(E66:E77)</f>
        <v>151856.94007633554</v>
      </c>
      <c r="F78" s="65"/>
      <c r="G78" s="65"/>
      <c r="H78" s="65"/>
      <c r="I78" s="65"/>
    </row>
    <row r="79" spans="2:9" ht="15.75" thickTop="1" x14ac:dyDescent="0.25">
      <c r="B79" s="10"/>
      <c r="C79" s="12"/>
      <c r="D79" s="12"/>
      <c r="E79" s="12"/>
      <c r="F79" s="12"/>
      <c r="G79" s="12"/>
      <c r="H79" s="12"/>
      <c r="I79" s="12"/>
    </row>
    <row r="80" spans="2:9" x14ac:dyDescent="0.25">
      <c r="B80" s="10">
        <f>IF(OR(G77&lt;0.01,G77="",G77=0,),"",B77+1)</f>
        <v>61</v>
      </c>
      <c r="C80" s="12">
        <f>IF(B80="","",IF($H$6&gt;((G77*$H$5)+G77),((G77*$H$5)+G77),$H$6))</f>
        <v>14080.895796533698</v>
      </c>
      <c r="D80" s="12">
        <f t="shared" si="2"/>
        <v>1496.6279123660042</v>
      </c>
      <c r="E80" s="12">
        <f>IF(B80="","",(G77*$H$5))</f>
        <v>12584.267884167693</v>
      </c>
      <c r="F80" s="12"/>
      <c r="G80" s="12">
        <f>IF(OR(B80="",0),"",(G77-D80-F80))</f>
        <v>1676405.7566433265</v>
      </c>
      <c r="H80" s="12">
        <f>IF(B80="","",(H77+D80+F80))</f>
        <v>73594.243356673629</v>
      </c>
      <c r="I80" s="12">
        <f>IF(B80="","",(I77+E80))</f>
        <v>785340.40023188223</v>
      </c>
    </row>
    <row r="81" spans="2:9" x14ac:dyDescent="0.25">
      <c r="B81" s="10">
        <f t="shared" si="7"/>
        <v>62</v>
      </c>
      <c r="C81" s="12">
        <f t="shared" si="1"/>
        <v>14080.895796533698</v>
      </c>
      <c r="D81" s="12">
        <f t="shared" si="2"/>
        <v>1507.8526217087492</v>
      </c>
      <c r="E81" s="12">
        <f t="shared" si="3"/>
        <v>12573.043174824948</v>
      </c>
      <c r="F81" s="12"/>
      <c r="G81" s="12">
        <f t="shared" si="8"/>
        <v>1674897.9040216177</v>
      </c>
      <c r="H81" s="12">
        <f t="shared" si="9"/>
        <v>75102.095978382378</v>
      </c>
      <c r="I81" s="12">
        <f t="shared" si="10"/>
        <v>797913.44340670714</v>
      </c>
    </row>
    <row r="82" spans="2:9" x14ac:dyDescent="0.25">
      <c r="B82" s="10">
        <f t="shared" si="7"/>
        <v>63</v>
      </c>
      <c r="C82" s="12">
        <f t="shared" si="1"/>
        <v>14080.895796533698</v>
      </c>
      <c r="D82" s="12">
        <f t="shared" si="2"/>
        <v>1519.1615163715651</v>
      </c>
      <c r="E82" s="12">
        <f t="shared" si="3"/>
        <v>12561.734280162133</v>
      </c>
      <c r="F82" s="12"/>
      <c r="G82" s="12">
        <f t="shared" si="8"/>
        <v>1673378.7425052461</v>
      </c>
      <c r="H82" s="12">
        <f t="shared" si="9"/>
        <v>76621.25749475394</v>
      </c>
      <c r="I82" s="12">
        <f t="shared" si="10"/>
        <v>810475.17768686928</v>
      </c>
    </row>
    <row r="83" spans="2:9" x14ac:dyDescent="0.25">
      <c r="B83" s="10">
        <f t="shared" si="7"/>
        <v>64</v>
      </c>
      <c r="C83" s="12">
        <f t="shared" si="1"/>
        <v>14080.895796533698</v>
      </c>
      <c r="D83" s="12">
        <f t="shared" si="2"/>
        <v>1530.555227744353</v>
      </c>
      <c r="E83" s="12">
        <f t="shared" si="3"/>
        <v>12550.340568789345</v>
      </c>
      <c r="F83" s="12"/>
      <c r="G83" s="12">
        <f t="shared" si="8"/>
        <v>1671848.1872775017</v>
      </c>
      <c r="H83" s="12">
        <f t="shared" si="9"/>
        <v>78151.812722498289</v>
      </c>
      <c r="I83" s="12">
        <f t="shared" si="10"/>
        <v>823025.51825565868</v>
      </c>
    </row>
    <row r="84" spans="2:9" x14ac:dyDescent="0.25">
      <c r="B84" s="10">
        <f t="shared" si="7"/>
        <v>65</v>
      </c>
      <c r="C84" s="12">
        <f t="shared" si="1"/>
        <v>14080.895796533698</v>
      </c>
      <c r="D84" s="12">
        <f t="shared" si="2"/>
        <v>1542.0343919524348</v>
      </c>
      <c r="E84" s="12">
        <f t="shared" si="3"/>
        <v>12538.861404581263</v>
      </c>
      <c r="F84" s="12"/>
      <c r="G84" s="12">
        <f t="shared" si="8"/>
        <v>1670306.1528855492</v>
      </c>
      <c r="H84" s="12">
        <f t="shared" si="9"/>
        <v>79693.84711445072</v>
      </c>
      <c r="I84" s="12">
        <f t="shared" si="10"/>
        <v>835564.37966023991</v>
      </c>
    </row>
    <row r="85" spans="2:9" x14ac:dyDescent="0.25">
      <c r="B85" s="10">
        <f t="shared" si="7"/>
        <v>66</v>
      </c>
      <c r="C85" s="12">
        <f t="shared" si="1"/>
        <v>14080.895796533698</v>
      </c>
      <c r="D85" s="12">
        <f t="shared" si="2"/>
        <v>1553.5996498920795</v>
      </c>
      <c r="E85" s="12">
        <f t="shared" si="3"/>
        <v>12527.296146641618</v>
      </c>
      <c r="F85" s="12"/>
      <c r="G85" s="12">
        <f t="shared" si="8"/>
        <v>1668752.553235657</v>
      </c>
      <c r="H85" s="12">
        <f t="shared" si="9"/>
        <v>81247.446764342807</v>
      </c>
      <c r="I85" s="12">
        <f t="shared" si="10"/>
        <v>848091.67580688151</v>
      </c>
    </row>
    <row r="86" spans="2:9" x14ac:dyDescent="0.25">
      <c r="B86" s="10">
        <f t="shared" si="7"/>
        <v>67</v>
      </c>
      <c r="C86" s="12">
        <f t="shared" ref="C86:C159" si="11">IF(B86="","",IF($H$6&gt;((G85*$H$5)+G85),((G85*$H$5)+G85),$H$6))</f>
        <v>14080.895796533698</v>
      </c>
      <c r="D86" s="12">
        <f t="shared" ref="D86:D159" si="12">IF(B86="","",(C86-E86))</f>
        <v>1565.2516472662701</v>
      </c>
      <c r="E86" s="12">
        <f t="shared" ref="E86:E159" si="13">IF(B86="","",(G85*$H$5))</f>
        <v>12515.644149267428</v>
      </c>
      <c r="F86" s="12"/>
      <c r="G86" s="12">
        <f t="shared" si="8"/>
        <v>1667187.3015883907</v>
      </c>
      <c r="H86" s="12">
        <f t="shared" si="9"/>
        <v>82812.698411609075</v>
      </c>
      <c r="I86" s="12">
        <f t="shared" si="10"/>
        <v>860607.31995614897</v>
      </c>
    </row>
    <row r="87" spans="2:9" x14ac:dyDescent="0.25">
      <c r="B87" s="10">
        <f t="shared" si="7"/>
        <v>68</v>
      </c>
      <c r="C87" s="12">
        <f t="shared" si="11"/>
        <v>14080.895796533698</v>
      </c>
      <c r="D87" s="12">
        <f t="shared" si="12"/>
        <v>1576.9910346207671</v>
      </c>
      <c r="E87" s="12">
        <f t="shared" si="13"/>
        <v>12503.904761912931</v>
      </c>
      <c r="F87" s="12"/>
      <c r="G87" s="12">
        <f t="shared" si="8"/>
        <v>1665610.31055377</v>
      </c>
      <c r="H87" s="12">
        <f t="shared" si="9"/>
        <v>84389.689446229837</v>
      </c>
      <c r="I87" s="12">
        <f t="shared" si="10"/>
        <v>873111.22471806186</v>
      </c>
    </row>
    <row r="88" spans="2:9" x14ac:dyDescent="0.25">
      <c r="B88" s="10">
        <f t="shared" si="7"/>
        <v>69</v>
      </c>
      <c r="C88" s="12">
        <f t="shared" si="11"/>
        <v>14080.895796533698</v>
      </c>
      <c r="D88" s="12">
        <f t="shared" si="12"/>
        <v>1588.8184673804226</v>
      </c>
      <c r="E88" s="12">
        <f t="shared" si="13"/>
        <v>12492.077329153275</v>
      </c>
      <c r="F88" s="12"/>
      <c r="G88" s="12">
        <f t="shared" si="8"/>
        <v>1664021.4920863896</v>
      </c>
      <c r="H88" s="12">
        <f t="shared" si="9"/>
        <v>85978.507913610258</v>
      </c>
      <c r="I88" s="12">
        <f t="shared" si="10"/>
        <v>885603.30204721517</v>
      </c>
    </row>
    <row r="89" spans="2:9" x14ac:dyDescent="0.25">
      <c r="B89" s="10">
        <f t="shared" si="7"/>
        <v>70</v>
      </c>
      <c r="C89" s="12">
        <f t="shared" si="11"/>
        <v>14080.895796533698</v>
      </c>
      <c r="D89" s="12">
        <f t="shared" si="12"/>
        <v>1600.7346058857765</v>
      </c>
      <c r="E89" s="12">
        <f t="shared" si="13"/>
        <v>12480.161190647921</v>
      </c>
      <c r="F89" s="12"/>
      <c r="G89" s="12">
        <f t="shared" si="8"/>
        <v>1662420.7574805038</v>
      </c>
      <c r="H89" s="12">
        <f t="shared" si="9"/>
        <v>87579.242519496038</v>
      </c>
      <c r="I89" s="12">
        <f t="shared" si="10"/>
        <v>898083.46323786303</v>
      </c>
    </row>
    <row r="90" spans="2:9" x14ac:dyDescent="0.25">
      <c r="B90" s="10">
        <f t="shared" si="7"/>
        <v>71</v>
      </c>
      <c r="C90" s="12">
        <f t="shared" si="11"/>
        <v>14080.895796533698</v>
      </c>
      <c r="D90" s="12">
        <f t="shared" si="12"/>
        <v>1612.7401154299205</v>
      </c>
      <c r="E90" s="12">
        <f t="shared" si="13"/>
        <v>12468.155681103777</v>
      </c>
      <c r="F90" s="12"/>
      <c r="G90" s="12">
        <f t="shared" si="8"/>
        <v>1660808.0173650738</v>
      </c>
      <c r="H90" s="12">
        <f t="shared" si="9"/>
        <v>89191.982634925953</v>
      </c>
      <c r="I90" s="12">
        <f t="shared" si="10"/>
        <v>910551.61891896685</v>
      </c>
    </row>
    <row r="91" spans="2:9" x14ac:dyDescent="0.25">
      <c r="B91" s="10">
        <f t="shared" si="7"/>
        <v>72</v>
      </c>
      <c r="C91" s="12">
        <f t="shared" si="11"/>
        <v>14080.895796533698</v>
      </c>
      <c r="D91" s="12">
        <f t="shared" si="12"/>
        <v>1624.8356662956448</v>
      </c>
      <c r="E91" s="12">
        <f t="shared" si="13"/>
        <v>12456.060130238053</v>
      </c>
      <c r="F91" s="12"/>
      <c r="G91" s="62">
        <f t="shared" si="8"/>
        <v>1659183.1816987782</v>
      </c>
      <c r="H91" s="12">
        <f t="shared" si="9"/>
        <v>90816.818301221603</v>
      </c>
      <c r="I91" s="12">
        <f t="shared" si="10"/>
        <v>923007.67904920492</v>
      </c>
    </row>
    <row r="92" spans="2:9" x14ac:dyDescent="0.25">
      <c r="B92" s="10"/>
      <c r="C92" s="62" t="s">
        <v>107</v>
      </c>
      <c r="D92" s="12"/>
      <c r="E92" s="62">
        <f>SUM(E80:E91)</f>
        <v>150251.54670149041</v>
      </c>
      <c r="F92" s="12"/>
      <c r="G92" s="12"/>
      <c r="H92" s="12"/>
      <c r="I92" s="12"/>
    </row>
    <row r="93" spans="2:9" x14ac:dyDescent="0.25">
      <c r="B93" s="10"/>
      <c r="C93" s="12"/>
      <c r="D93" s="12"/>
      <c r="E93" s="12"/>
      <c r="F93" s="12"/>
      <c r="G93" s="12"/>
      <c r="H93" s="12"/>
      <c r="I93" s="12"/>
    </row>
    <row r="94" spans="2:9" x14ac:dyDescent="0.25">
      <c r="B94" s="10">
        <f>IF(OR(G91&lt;0.01,G91="",G91=0,),"",B91+1)</f>
        <v>73</v>
      </c>
      <c r="C94" s="12">
        <f>IF(B94="","",IF($H$6&gt;((G91*$H$5)+G91),((G91*$H$5)+G91),$H$6))</f>
        <v>14080.895796533698</v>
      </c>
      <c r="D94" s="12">
        <f t="shared" si="12"/>
        <v>1637.0219337928611</v>
      </c>
      <c r="E94" s="12">
        <f>IF(B94="","",(G91*$H$5))</f>
        <v>12443.873862740837</v>
      </c>
      <c r="F94" s="12"/>
      <c r="G94" s="12">
        <f>IF(OR(B94="",0),"",(G91-D94-F94))</f>
        <v>1657546.1597649853</v>
      </c>
      <c r="H94" s="12">
        <f>IF(B94="","",(H91+D94+F94))</f>
        <v>92453.840235014461</v>
      </c>
      <c r="I94" s="12">
        <f>IF(B94="","",(I91+E94))</f>
        <v>935451.55291194574</v>
      </c>
    </row>
    <row r="95" spans="2:9" x14ac:dyDescent="0.25">
      <c r="B95" s="10">
        <f t="shared" si="7"/>
        <v>74</v>
      </c>
      <c r="C95" s="12">
        <f t="shared" si="11"/>
        <v>14080.895796533698</v>
      </c>
      <c r="D95" s="12">
        <f t="shared" si="12"/>
        <v>1649.2995982963075</v>
      </c>
      <c r="E95" s="12">
        <f t="shared" si="13"/>
        <v>12431.59619823739</v>
      </c>
      <c r="F95" s="12"/>
      <c r="G95" s="12">
        <f t="shared" si="8"/>
        <v>1655896.8601666889</v>
      </c>
      <c r="H95" s="12">
        <f t="shared" si="9"/>
        <v>94103.139833310765</v>
      </c>
      <c r="I95" s="12">
        <f t="shared" si="10"/>
        <v>947883.14911018312</v>
      </c>
    </row>
    <row r="96" spans="2:9" x14ac:dyDescent="0.25">
      <c r="B96" s="10">
        <f t="shared" si="7"/>
        <v>75</v>
      </c>
      <c r="C96" s="12">
        <f t="shared" si="11"/>
        <v>14080.895796533698</v>
      </c>
      <c r="D96" s="12">
        <f t="shared" si="12"/>
        <v>1661.6693452835316</v>
      </c>
      <c r="E96" s="12">
        <f t="shared" si="13"/>
        <v>12419.226451250166</v>
      </c>
      <c r="F96" s="12"/>
      <c r="G96" s="12">
        <f t="shared" si="8"/>
        <v>1654235.1908214055</v>
      </c>
      <c r="H96" s="12">
        <f t="shared" si="9"/>
        <v>95764.809178594296</v>
      </c>
      <c r="I96" s="12">
        <f t="shared" si="10"/>
        <v>960302.37556143326</v>
      </c>
    </row>
    <row r="97" spans="2:9" x14ac:dyDescent="0.25">
      <c r="B97" s="10">
        <f t="shared" si="7"/>
        <v>76</v>
      </c>
      <c r="C97" s="12">
        <f t="shared" si="11"/>
        <v>14080.895796533698</v>
      </c>
      <c r="D97" s="12">
        <f t="shared" si="12"/>
        <v>1674.131865373156</v>
      </c>
      <c r="E97" s="12">
        <f t="shared" si="13"/>
        <v>12406.763931160542</v>
      </c>
      <c r="F97" s="12"/>
      <c r="G97" s="12">
        <f t="shared" si="8"/>
        <v>1652561.0589560324</v>
      </c>
      <c r="H97" s="12">
        <f t="shared" si="9"/>
        <v>97438.941043967454</v>
      </c>
      <c r="I97" s="12">
        <f t="shared" si="10"/>
        <v>972709.13949259382</v>
      </c>
    </row>
    <row r="98" spans="2:9" x14ac:dyDescent="0.25">
      <c r="B98" s="10">
        <f t="shared" si="7"/>
        <v>77</v>
      </c>
      <c r="C98" s="12">
        <f t="shared" si="11"/>
        <v>14080.895796533698</v>
      </c>
      <c r="D98" s="12">
        <f t="shared" si="12"/>
        <v>1686.6878543634557</v>
      </c>
      <c r="E98" s="12">
        <f t="shared" si="13"/>
        <v>12394.207942170242</v>
      </c>
      <c r="F98" s="12"/>
      <c r="G98" s="12">
        <f t="shared" si="8"/>
        <v>1650874.371101669</v>
      </c>
      <c r="H98" s="12">
        <f t="shared" si="9"/>
        <v>99125.628898330906</v>
      </c>
      <c r="I98" s="12">
        <f t="shared" si="10"/>
        <v>985103.34743476403</v>
      </c>
    </row>
    <row r="99" spans="2:9" x14ac:dyDescent="0.25">
      <c r="B99" s="10">
        <f t="shared" si="7"/>
        <v>78</v>
      </c>
      <c r="C99" s="12">
        <f t="shared" si="11"/>
        <v>14080.895796533698</v>
      </c>
      <c r="D99" s="12">
        <f t="shared" si="12"/>
        <v>1699.3380132711809</v>
      </c>
      <c r="E99" s="12">
        <f t="shared" si="13"/>
        <v>12381.557783262517</v>
      </c>
      <c r="F99" s="12"/>
      <c r="G99" s="12">
        <f t="shared" si="8"/>
        <v>1649175.0330883979</v>
      </c>
      <c r="H99" s="12">
        <f t="shared" si="9"/>
        <v>100824.96691160208</v>
      </c>
      <c r="I99" s="12">
        <f t="shared" si="10"/>
        <v>997484.9052180266</v>
      </c>
    </row>
    <row r="100" spans="2:9" x14ac:dyDescent="0.25">
      <c r="B100" s="10">
        <f t="shared" si="7"/>
        <v>79</v>
      </c>
      <c r="C100" s="12">
        <f t="shared" si="11"/>
        <v>14080.895796533698</v>
      </c>
      <c r="D100" s="12">
        <f t="shared" si="12"/>
        <v>1712.0830483707141</v>
      </c>
      <c r="E100" s="12">
        <f t="shared" si="13"/>
        <v>12368.812748162984</v>
      </c>
      <c r="F100" s="12"/>
      <c r="G100" s="12">
        <f t="shared" si="8"/>
        <v>1647462.9500400273</v>
      </c>
      <c r="H100" s="12">
        <f t="shared" si="9"/>
        <v>102537.04995997279</v>
      </c>
      <c r="I100" s="12">
        <f t="shared" si="10"/>
        <v>1009853.7179661896</v>
      </c>
    </row>
    <row r="101" spans="2:9" x14ac:dyDescent="0.25">
      <c r="B101" s="10">
        <f t="shared" si="7"/>
        <v>80</v>
      </c>
      <c r="C101" s="12">
        <f t="shared" si="11"/>
        <v>14080.895796533698</v>
      </c>
      <c r="D101" s="12">
        <f t="shared" si="12"/>
        <v>1724.9236712334932</v>
      </c>
      <c r="E101" s="12">
        <f t="shared" si="13"/>
        <v>12355.972125300204</v>
      </c>
      <c r="F101" s="12"/>
      <c r="G101" s="12">
        <f t="shared" si="8"/>
        <v>1645738.0263687938</v>
      </c>
      <c r="H101" s="12">
        <f t="shared" si="9"/>
        <v>104261.97363120629</v>
      </c>
      <c r="I101" s="12">
        <f t="shared" si="10"/>
        <v>1022209.6900914898</v>
      </c>
    </row>
    <row r="102" spans="2:9" x14ac:dyDescent="0.25">
      <c r="B102" s="10">
        <f t="shared" si="7"/>
        <v>81</v>
      </c>
      <c r="C102" s="12">
        <f t="shared" si="11"/>
        <v>14080.895796533698</v>
      </c>
      <c r="D102" s="12">
        <f t="shared" si="12"/>
        <v>1737.8605987677438</v>
      </c>
      <c r="E102" s="12">
        <f t="shared" si="13"/>
        <v>12343.035197765954</v>
      </c>
      <c r="F102" s="12"/>
      <c r="G102" s="12">
        <f t="shared" si="8"/>
        <v>1644000.1657700262</v>
      </c>
      <c r="H102" s="12">
        <f t="shared" si="9"/>
        <v>105999.83422997403</v>
      </c>
      <c r="I102" s="12">
        <f t="shared" si="10"/>
        <v>1034552.7252892557</v>
      </c>
    </row>
    <row r="103" spans="2:9" x14ac:dyDescent="0.25">
      <c r="B103" s="10">
        <f t="shared" si="7"/>
        <v>82</v>
      </c>
      <c r="C103" s="12">
        <f t="shared" si="11"/>
        <v>14080.895796533698</v>
      </c>
      <c r="D103" s="12">
        <f t="shared" si="12"/>
        <v>1750.8945532585021</v>
      </c>
      <c r="E103" s="12">
        <f t="shared" si="13"/>
        <v>12330.001243275196</v>
      </c>
      <c r="F103" s="12"/>
      <c r="G103" s="12">
        <f t="shared" si="8"/>
        <v>1642249.2712167676</v>
      </c>
      <c r="H103" s="12">
        <f t="shared" si="9"/>
        <v>107750.72878323254</v>
      </c>
      <c r="I103" s="12">
        <f t="shared" si="10"/>
        <v>1046882.726532531</v>
      </c>
    </row>
    <row r="104" spans="2:9" x14ac:dyDescent="0.25">
      <c r="B104" s="10">
        <f t="shared" si="7"/>
        <v>83</v>
      </c>
      <c r="C104" s="12">
        <f t="shared" si="11"/>
        <v>14080.895796533698</v>
      </c>
      <c r="D104" s="12">
        <f t="shared" si="12"/>
        <v>1764.0262624079405</v>
      </c>
      <c r="E104" s="12">
        <f t="shared" si="13"/>
        <v>12316.869534125757</v>
      </c>
      <c r="F104" s="12"/>
      <c r="G104" s="12">
        <f t="shared" si="8"/>
        <v>1640485.2449543597</v>
      </c>
      <c r="H104" s="12">
        <f t="shared" si="9"/>
        <v>109514.75504564049</v>
      </c>
      <c r="I104" s="12">
        <f t="shared" si="10"/>
        <v>1059199.5960666568</v>
      </c>
    </row>
    <row r="105" spans="2:9" x14ac:dyDescent="0.25">
      <c r="B105" s="10">
        <f t="shared" si="7"/>
        <v>84</v>
      </c>
      <c r="C105" s="12">
        <f t="shared" si="11"/>
        <v>14080.895796533698</v>
      </c>
      <c r="D105" s="12">
        <f t="shared" si="12"/>
        <v>1777.2564593759998</v>
      </c>
      <c r="E105" s="12">
        <f t="shared" si="13"/>
        <v>12303.639337157698</v>
      </c>
      <c r="F105" s="12"/>
      <c r="G105" s="62">
        <f t="shared" si="8"/>
        <v>1638707.9884949836</v>
      </c>
      <c r="H105" s="12">
        <f t="shared" si="9"/>
        <v>111292.01150501649</v>
      </c>
      <c r="I105" s="12">
        <f t="shared" si="10"/>
        <v>1071503.2354038144</v>
      </c>
    </row>
    <row r="106" spans="2:9" x14ac:dyDescent="0.25">
      <c r="B106" s="10"/>
      <c r="C106" s="62" t="s">
        <v>105</v>
      </c>
      <c r="D106" s="12"/>
      <c r="E106" s="62">
        <f>SUM(E94:E105)</f>
        <v>148495.55635460949</v>
      </c>
      <c r="F106" s="12"/>
      <c r="G106" s="12"/>
      <c r="H106" s="12"/>
      <c r="I106" s="12"/>
    </row>
    <row r="107" spans="2:9" x14ac:dyDescent="0.25">
      <c r="B107" s="10"/>
      <c r="C107" s="12"/>
      <c r="D107" s="12"/>
      <c r="E107" s="12"/>
      <c r="F107" s="12"/>
      <c r="G107" s="12"/>
      <c r="H107" s="12"/>
      <c r="I107" s="12"/>
    </row>
    <row r="108" spans="2:9" x14ac:dyDescent="0.25">
      <c r="B108" s="10">
        <f>IF(OR(G105&lt;0.01,G105="",G105=0,),"",B105+1)</f>
        <v>85</v>
      </c>
      <c r="C108" s="12">
        <f>IF(B108="","",IF($H$6&gt;((G105*$H$5)+G105),((G105*$H$5)+G105),$H$6))</f>
        <v>14080.895796533698</v>
      </c>
      <c r="D108" s="12">
        <f t="shared" si="12"/>
        <v>1790.5858828213204</v>
      </c>
      <c r="E108" s="12">
        <f>IF(B108="","",(G105*$H$5))</f>
        <v>12290.309913712377</v>
      </c>
      <c r="F108" s="12"/>
      <c r="G108" s="12">
        <f>IF(OR(B108="",0),"",(G105-D108-F108))</f>
        <v>1636917.4026121623</v>
      </c>
      <c r="H108" s="12">
        <f>IF(B108="","",(H105+D108+F108))</f>
        <v>113082.59738783781</v>
      </c>
      <c r="I108" s="12">
        <f>IF(B108="","",(I105+E108))</f>
        <v>1083793.5453175267</v>
      </c>
    </row>
    <row r="109" spans="2:9" x14ac:dyDescent="0.25">
      <c r="B109" s="10">
        <f t="shared" si="7"/>
        <v>86</v>
      </c>
      <c r="C109" s="12">
        <f t="shared" si="11"/>
        <v>14080.895796533698</v>
      </c>
      <c r="D109" s="12">
        <f t="shared" si="12"/>
        <v>1804.0152769424803</v>
      </c>
      <c r="E109" s="12">
        <f t="shared" si="13"/>
        <v>12276.880519591217</v>
      </c>
      <c r="F109" s="12"/>
      <c r="G109" s="12">
        <f t="shared" si="8"/>
        <v>1635113.3873352199</v>
      </c>
      <c r="H109" s="12">
        <f t="shared" si="9"/>
        <v>114886.61266478029</v>
      </c>
      <c r="I109" s="12">
        <f t="shared" si="10"/>
        <v>1096070.4258371179</v>
      </c>
    </row>
    <row r="110" spans="2:9" x14ac:dyDescent="0.25">
      <c r="B110" s="10">
        <f t="shared" si="7"/>
        <v>87</v>
      </c>
      <c r="C110" s="12">
        <f t="shared" si="11"/>
        <v>14080.895796533698</v>
      </c>
      <c r="D110" s="12">
        <f t="shared" si="12"/>
        <v>1817.5453915195485</v>
      </c>
      <c r="E110" s="12">
        <f t="shared" si="13"/>
        <v>12263.350405014149</v>
      </c>
      <c r="F110" s="12"/>
      <c r="G110" s="12">
        <f t="shared" si="8"/>
        <v>1633295.8419437003</v>
      </c>
      <c r="H110" s="12">
        <f t="shared" si="9"/>
        <v>116704.15805629984</v>
      </c>
      <c r="I110" s="12">
        <f t="shared" si="10"/>
        <v>1108333.7762421321</v>
      </c>
    </row>
    <row r="111" spans="2:9" x14ac:dyDescent="0.25">
      <c r="B111" s="10">
        <f t="shared" si="7"/>
        <v>88</v>
      </c>
      <c r="C111" s="12">
        <f t="shared" si="11"/>
        <v>14080.895796533698</v>
      </c>
      <c r="D111" s="12">
        <f t="shared" si="12"/>
        <v>1831.1769819559449</v>
      </c>
      <c r="E111" s="12">
        <f t="shared" si="13"/>
        <v>12249.718814577753</v>
      </c>
      <c r="F111" s="12"/>
      <c r="G111" s="12">
        <f t="shared" si="8"/>
        <v>1631464.6649617443</v>
      </c>
      <c r="H111" s="12">
        <f t="shared" si="9"/>
        <v>118535.33503825578</v>
      </c>
      <c r="I111" s="12">
        <f t="shared" si="10"/>
        <v>1120583.4950567097</v>
      </c>
    </row>
    <row r="112" spans="2:9" x14ac:dyDescent="0.25">
      <c r="B112" s="10">
        <f t="shared" si="7"/>
        <v>89</v>
      </c>
      <c r="C112" s="12">
        <f t="shared" si="11"/>
        <v>14080.895796533698</v>
      </c>
      <c r="D112" s="12">
        <f t="shared" si="12"/>
        <v>1844.910809320616</v>
      </c>
      <c r="E112" s="12">
        <f t="shared" si="13"/>
        <v>12235.984987213082</v>
      </c>
      <c r="F112" s="12"/>
      <c r="G112" s="12">
        <f t="shared" si="8"/>
        <v>1629619.7541524237</v>
      </c>
      <c r="H112" s="12">
        <f t="shared" si="9"/>
        <v>120380.2458475764</v>
      </c>
      <c r="I112" s="12">
        <f t="shared" si="10"/>
        <v>1132819.4800439228</v>
      </c>
    </row>
    <row r="113" spans="2:9" x14ac:dyDescent="0.25">
      <c r="B113" s="10">
        <f t="shared" si="7"/>
        <v>90</v>
      </c>
      <c r="C113" s="12">
        <f t="shared" si="11"/>
        <v>14080.895796533698</v>
      </c>
      <c r="D113" s="12">
        <f t="shared" si="12"/>
        <v>1858.7476403905202</v>
      </c>
      <c r="E113" s="12">
        <f t="shared" si="13"/>
        <v>12222.148156143177</v>
      </c>
      <c r="F113" s="12"/>
      <c r="G113" s="12">
        <f t="shared" si="8"/>
        <v>1627761.0065120333</v>
      </c>
      <c r="H113" s="12">
        <f t="shared" si="9"/>
        <v>122238.99348796692</v>
      </c>
      <c r="I113" s="12">
        <f t="shared" si="10"/>
        <v>1145041.628200066</v>
      </c>
    </row>
    <row r="114" spans="2:9" x14ac:dyDescent="0.25">
      <c r="B114" s="10">
        <f t="shared" si="7"/>
        <v>91</v>
      </c>
      <c r="C114" s="12">
        <f t="shared" si="11"/>
        <v>14080.895796533698</v>
      </c>
      <c r="D114" s="12">
        <f t="shared" si="12"/>
        <v>1872.6882476934479</v>
      </c>
      <c r="E114" s="12">
        <f t="shared" si="13"/>
        <v>12208.20754884025</v>
      </c>
      <c r="F114" s="12"/>
      <c r="G114" s="12">
        <f t="shared" si="8"/>
        <v>1625888.3182643398</v>
      </c>
      <c r="H114" s="12">
        <f t="shared" si="9"/>
        <v>124111.68173566036</v>
      </c>
      <c r="I114" s="12">
        <f t="shared" si="10"/>
        <v>1157249.8357489062</v>
      </c>
    </row>
    <row r="115" spans="2:9" x14ac:dyDescent="0.25">
      <c r="B115" s="10">
        <f t="shared" si="7"/>
        <v>92</v>
      </c>
      <c r="C115" s="12">
        <f t="shared" si="11"/>
        <v>14080.895796533698</v>
      </c>
      <c r="D115" s="12">
        <f t="shared" si="12"/>
        <v>1886.7334095511487</v>
      </c>
      <c r="E115" s="12">
        <f t="shared" si="13"/>
        <v>12194.162386982549</v>
      </c>
      <c r="F115" s="12"/>
      <c r="G115" s="12">
        <f t="shared" si="8"/>
        <v>1624001.5848547886</v>
      </c>
      <c r="H115" s="12">
        <f t="shared" si="9"/>
        <v>125998.4151452115</v>
      </c>
      <c r="I115" s="12">
        <f t="shared" si="10"/>
        <v>1169443.9981358887</v>
      </c>
    </row>
    <row r="116" spans="2:9" x14ac:dyDescent="0.25">
      <c r="B116" s="10">
        <f t="shared" si="7"/>
        <v>93</v>
      </c>
      <c r="C116" s="12">
        <f t="shared" si="11"/>
        <v>14080.895796533698</v>
      </c>
      <c r="D116" s="12">
        <f t="shared" si="12"/>
        <v>1900.8839101227841</v>
      </c>
      <c r="E116" s="12">
        <f t="shared" si="13"/>
        <v>12180.011886410914</v>
      </c>
      <c r="F116" s="12"/>
      <c r="G116" s="12">
        <f t="shared" si="8"/>
        <v>1622100.7009446658</v>
      </c>
      <c r="H116" s="12">
        <f t="shared" si="9"/>
        <v>127899.29905533428</v>
      </c>
      <c r="I116" s="12">
        <f t="shared" si="10"/>
        <v>1181624.0100222996</v>
      </c>
    </row>
    <row r="117" spans="2:9" x14ac:dyDescent="0.25">
      <c r="B117" s="10">
        <f t="shared" si="7"/>
        <v>94</v>
      </c>
      <c r="C117" s="12">
        <f t="shared" si="11"/>
        <v>14080.895796533698</v>
      </c>
      <c r="D117" s="12">
        <f t="shared" si="12"/>
        <v>1915.1405394487047</v>
      </c>
      <c r="E117" s="12">
        <f t="shared" si="13"/>
        <v>12165.755257084993</v>
      </c>
      <c r="F117" s="12"/>
      <c r="G117" s="12">
        <f t="shared" si="8"/>
        <v>1620185.5604052171</v>
      </c>
      <c r="H117" s="12">
        <f t="shared" si="9"/>
        <v>129814.43959478299</v>
      </c>
      <c r="I117" s="12">
        <f t="shared" si="10"/>
        <v>1193789.7652793846</v>
      </c>
    </row>
    <row r="118" spans="2:9" x14ac:dyDescent="0.25">
      <c r="B118" s="10">
        <f t="shared" si="7"/>
        <v>95</v>
      </c>
      <c r="C118" s="12">
        <f t="shared" si="11"/>
        <v>14080.895796533698</v>
      </c>
      <c r="D118" s="12">
        <f t="shared" si="12"/>
        <v>1929.50409349457</v>
      </c>
      <c r="E118" s="12">
        <f t="shared" si="13"/>
        <v>12151.391703039128</v>
      </c>
      <c r="F118" s="12"/>
      <c r="G118" s="12">
        <f t="shared" si="8"/>
        <v>1618256.0563117226</v>
      </c>
      <c r="H118" s="12">
        <f t="shared" si="9"/>
        <v>131743.94368827756</v>
      </c>
      <c r="I118" s="12">
        <f t="shared" si="10"/>
        <v>1205941.1569824237</v>
      </c>
    </row>
    <row r="119" spans="2:9" x14ac:dyDescent="0.25">
      <c r="B119" s="10">
        <f t="shared" si="7"/>
        <v>96</v>
      </c>
      <c r="C119" s="12">
        <f t="shared" si="11"/>
        <v>14080.895796533698</v>
      </c>
      <c r="D119" s="12">
        <f t="shared" si="12"/>
        <v>1943.9753741957793</v>
      </c>
      <c r="E119" s="12">
        <f t="shared" si="13"/>
        <v>12136.920422337918</v>
      </c>
      <c r="F119" s="12"/>
      <c r="G119" s="62">
        <f t="shared" si="8"/>
        <v>1616312.0809375269</v>
      </c>
      <c r="H119" s="12">
        <f t="shared" si="9"/>
        <v>133687.91906247335</v>
      </c>
      <c r="I119" s="12">
        <f t="shared" si="10"/>
        <v>1218078.0774047617</v>
      </c>
    </row>
    <row r="120" spans="2:9" x14ac:dyDescent="0.25">
      <c r="B120" s="10"/>
      <c r="C120" s="62" t="s">
        <v>105</v>
      </c>
      <c r="D120" s="12"/>
      <c r="E120" s="62">
        <f>SUM(E108:E119)</f>
        <v>146574.84200094748</v>
      </c>
      <c r="F120" s="12"/>
      <c r="G120" s="12"/>
      <c r="H120" s="12"/>
      <c r="I120" s="12"/>
    </row>
    <row r="121" spans="2:9" x14ac:dyDescent="0.25">
      <c r="B121" s="10"/>
      <c r="C121" s="12"/>
      <c r="D121" s="12"/>
      <c r="E121" s="12"/>
      <c r="F121" s="12"/>
      <c r="G121" s="12"/>
      <c r="H121" s="12"/>
      <c r="I121" s="12"/>
    </row>
    <row r="122" spans="2:9" x14ac:dyDescent="0.25">
      <c r="B122" s="10">
        <f>IF(OR(G119&lt;0.01,G119="",G119=0,),"",B119+1)</f>
        <v>97</v>
      </c>
      <c r="C122" s="12">
        <f>IF(B122="","",IF($H$6&gt;((G119*$H$5)+G119),((G119*$H$5)+G119),$H$6))</f>
        <v>14080.895796533698</v>
      </c>
      <c r="D122" s="12">
        <f t="shared" si="12"/>
        <v>1958.5551895022472</v>
      </c>
      <c r="E122" s="12">
        <f>IF(B122="","",(G119*$H$5))</f>
        <v>12122.34060703145</v>
      </c>
      <c r="F122" s="12"/>
      <c r="G122" s="12">
        <f>IF(OR(B122="",0),"",(G119-D122-F122))</f>
        <v>1614353.5257480247</v>
      </c>
      <c r="H122" s="12">
        <f>IF(B122="","",(H119+D122+F122))</f>
        <v>135646.4742519756</v>
      </c>
      <c r="I122" s="12">
        <f>IF(B122="","",(I119+E122))</f>
        <v>1230200.4180117932</v>
      </c>
    </row>
    <row r="123" spans="2:9" x14ac:dyDescent="0.25">
      <c r="B123" s="10">
        <f t="shared" si="7"/>
        <v>98</v>
      </c>
      <c r="C123" s="12">
        <f t="shared" si="11"/>
        <v>14080.895796533698</v>
      </c>
      <c r="D123" s="12">
        <f t="shared" si="12"/>
        <v>1973.2443534235135</v>
      </c>
      <c r="E123" s="12">
        <f t="shared" si="13"/>
        <v>12107.651443110184</v>
      </c>
      <c r="F123" s="12"/>
      <c r="G123" s="12">
        <f t="shared" si="8"/>
        <v>1612380.2813946011</v>
      </c>
      <c r="H123" s="12">
        <f t="shared" si="9"/>
        <v>137619.7186053991</v>
      </c>
      <c r="I123" s="12">
        <f t="shared" si="10"/>
        <v>1242308.0694549032</v>
      </c>
    </row>
    <row r="124" spans="2:9" x14ac:dyDescent="0.25">
      <c r="B124" s="10">
        <f t="shared" si="7"/>
        <v>99</v>
      </c>
      <c r="C124" s="12">
        <f t="shared" si="11"/>
        <v>14080.895796533698</v>
      </c>
      <c r="D124" s="12">
        <f t="shared" si="12"/>
        <v>1988.0436860741902</v>
      </c>
      <c r="E124" s="12">
        <f t="shared" si="13"/>
        <v>12092.852110459507</v>
      </c>
      <c r="F124" s="12"/>
      <c r="G124" s="12">
        <f t="shared" si="8"/>
        <v>1610392.2377085269</v>
      </c>
      <c r="H124" s="12">
        <f t="shared" si="9"/>
        <v>139607.76229147328</v>
      </c>
      <c r="I124" s="12">
        <f t="shared" si="10"/>
        <v>1254400.9215653627</v>
      </c>
    </row>
    <row r="125" spans="2:9" x14ac:dyDescent="0.25">
      <c r="B125" s="10">
        <f t="shared" si="7"/>
        <v>100</v>
      </c>
      <c r="C125" s="12">
        <f t="shared" si="11"/>
        <v>14080.895796533698</v>
      </c>
      <c r="D125" s="12">
        <f t="shared" si="12"/>
        <v>2002.9540137197455</v>
      </c>
      <c r="E125" s="12">
        <f t="shared" si="13"/>
        <v>12077.941782813952</v>
      </c>
      <c r="F125" s="12"/>
      <c r="G125" s="12">
        <f t="shared" si="8"/>
        <v>1608389.2836948072</v>
      </c>
      <c r="H125" s="12">
        <f t="shared" si="9"/>
        <v>141610.71630519303</v>
      </c>
      <c r="I125" s="12">
        <f t="shared" si="10"/>
        <v>1266478.8633481767</v>
      </c>
    </row>
    <row r="126" spans="2:9" x14ac:dyDescent="0.25">
      <c r="B126" s="10">
        <f t="shared" si="7"/>
        <v>101</v>
      </c>
      <c r="C126" s="12">
        <f t="shared" si="11"/>
        <v>14080.895796533698</v>
      </c>
      <c r="D126" s="12">
        <f t="shared" si="12"/>
        <v>2017.9761688226445</v>
      </c>
      <c r="E126" s="12">
        <f t="shared" si="13"/>
        <v>12062.919627711053</v>
      </c>
      <c r="F126" s="12"/>
      <c r="G126" s="12">
        <f t="shared" si="8"/>
        <v>1606371.3075259845</v>
      </c>
      <c r="H126" s="12">
        <f t="shared" si="9"/>
        <v>143628.69247401567</v>
      </c>
      <c r="I126" s="12">
        <f t="shared" si="10"/>
        <v>1278541.7829758876</v>
      </c>
    </row>
    <row r="127" spans="2:9" x14ac:dyDescent="0.25">
      <c r="B127" s="10">
        <f t="shared" si="7"/>
        <v>102</v>
      </c>
      <c r="C127" s="12">
        <f t="shared" si="11"/>
        <v>14080.895796533698</v>
      </c>
      <c r="D127" s="12">
        <f t="shared" si="12"/>
        <v>2033.110990088815</v>
      </c>
      <c r="E127" s="12">
        <f t="shared" si="13"/>
        <v>12047.784806444883</v>
      </c>
      <c r="F127" s="12"/>
      <c r="G127" s="12">
        <f t="shared" si="8"/>
        <v>1604338.1965358956</v>
      </c>
      <c r="H127" s="12">
        <f t="shared" si="9"/>
        <v>145661.80346410448</v>
      </c>
      <c r="I127" s="12">
        <f t="shared" si="10"/>
        <v>1290589.5677823324</v>
      </c>
    </row>
    <row r="128" spans="2:9" x14ac:dyDescent="0.25">
      <c r="B128" s="10">
        <f t="shared" si="7"/>
        <v>103</v>
      </c>
      <c r="C128" s="12">
        <f t="shared" si="11"/>
        <v>14080.895796533698</v>
      </c>
      <c r="D128" s="12">
        <f t="shared" si="12"/>
        <v>2048.3593225144814</v>
      </c>
      <c r="E128" s="12">
        <f t="shared" si="13"/>
        <v>12032.536474019216</v>
      </c>
      <c r="F128" s="12"/>
      <c r="G128" s="12">
        <f t="shared" si="8"/>
        <v>1602289.8372133812</v>
      </c>
      <c r="H128" s="12">
        <f t="shared" si="9"/>
        <v>147710.16278661895</v>
      </c>
      <c r="I128" s="12">
        <f t="shared" si="10"/>
        <v>1302622.1042563517</v>
      </c>
    </row>
    <row r="129" spans="2:9" x14ac:dyDescent="0.25">
      <c r="B129" s="10">
        <f t="shared" si="7"/>
        <v>104</v>
      </c>
      <c r="C129" s="12">
        <f t="shared" si="11"/>
        <v>14080.895796533698</v>
      </c>
      <c r="D129" s="12">
        <f t="shared" si="12"/>
        <v>2063.7220174333397</v>
      </c>
      <c r="E129" s="12">
        <f t="shared" si="13"/>
        <v>12017.173779100358</v>
      </c>
      <c r="F129" s="12"/>
      <c r="G129" s="12">
        <f t="shared" si="8"/>
        <v>1600226.1151959479</v>
      </c>
      <c r="H129" s="12">
        <f t="shared" si="9"/>
        <v>149773.8848040523</v>
      </c>
      <c r="I129" s="12">
        <f t="shared" si="10"/>
        <v>1314639.2780354521</v>
      </c>
    </row>
    <row r="130" spans="2:9" x14ac:dyDescent="0.25">
      <c r="B130" s="10">
        <f t="shared" si="7"/>
        <v>105</v>
      </c>
      <c r="C130" s="12">
        <f t="shared" si="11"/>
        <v>14080.895796533698</v>
      </c>
      <c r="D130" s="12">
        <f t="shared" si="12"/>
        <v>2079.1999325640882</v>
      </c>
      <c r="E130" s="12">
        <f t="shared" si="13"/>
        <v>12001.695863969609</v>
      </c>
      <c r="F130" s="12"/>
      <c r="G130" s="12">
        <f t="shared" si="8"/>
        <v>1598146.9152633839</v>
      </c>
      <c r="H130" s="12">
        <f t="shared" si="9"/>
        <v>151853.08473661638</v>
      </c>
      <c r="I130" s="12">
        <f t="shared" si="10"/>
        <v>1326640.9738994217</v>
      </c>
    </row>
    <row r="131" spans="2:9" x14ac:dyDescent="0.25">
      <c r="B131" s="10">
        <f t="shared" si="7"/>
        <v>106</v>
      </c>
      <c r="C131" s="12">
        <f t="shared" si="11"/>
        <v>14080.895796533698</v>
      </c>
      <c r="D131" s="12">
        <f t="shared" si="12"/>
        <v>2094.7939320583191</v>
      </c>
      <c r="E131" s="12">
        <f t="shared" si="13"/>
        <v>11986.101864475379</v>
      </c>
      <c r="F131" s="12"/>
      <c r="G131" s="12">
        <f t="shared" si="8"/>
        <v>1596052.1213313255</v>
      </c>
      <c r="H131" s="12">
        <f t="shared" si="9"/>
        <v>153947.8786686747</v>
      </c>
      <c r="I131" s="12">
        <f t="shared" si="10"/>
        <v>1338627.075763897</v>
      </c>
    </row>
    <row r="132" spans="2:9" x14ac:dyDescent="0.25">
      <c r="B132" s="10">
        <f t="shared" si="7"/>
        <v>107</v>
      </c>
      <c r="C132" s="12">
        <f t="shared" si="11"/>
        <v>14080.895796533698</v>
      </c>
      <c r="D132" s="12">
        <f t="shared" si="12"/>
        <v>2110.504886548757</v>
      </c>
      <c r="E132" s="12">
        <f t="shared" si="13"/>
        <v>11970.390909984941</v>
      </c>
      <c r="F132" s="12"/>
      <c r="G132" s="12">
        <f t="shared" si="8"/>
        <v>1593941.6164447768</v>
      </c>
      <c r="H132" s="12">
        <f t="shared" si="9"/>
        <v>156058.38355522347</v>
      </c>
      <c r="I132" s="12">
        <f t="shared" si="10"/>
        <v>1350597.466673882</v>
      </c>
    </row>
    <row r="133" spans="2:9" x14ac:dyDescent="0.25">
      <c r="B133" s="10">
        <f t="shared" si="7"/>
        <v>108</v>
      </c>
      <c r="C133" s="12">
        <f t="shared" si="11"/>
        <v>14080.895796533698</v>
      </c>
      <c r="D133" s="12">
        <f t="shared" si="12"/>
        <v>2126.3336731978725</v>
      </c>
      <c r="E133" s="12">
        <f t="shared" si="13"/>
        <v>11954.562123335825</v>
      </c>
      <c r="F133" s="12"/>
      <c r="G133" s="62">
        <f t="shared" si="8"/>
        <v>1591815.282771579</v>
      </c>
      <c r="H133" s="12">
        <f t="shared" si="9"/>
        <v>158184.71722842133</v>
      </c>
      <c r="I133" s="12">
        <f t="shared" si="10"/>
        <v>1362552.0287972179</v>
      </c>
    </row>
    <row r="134" spans="2:9" x14ac:dyDescent="0.25">
      <c r="B134" s="10"/>
      <c r="C134" s="62" t="s">
        <v>105</v>
      </c>
      <c r="D134" s="12"/>
      <c r="E134" s="62">
        <f>SUM(E122:E133)</f>
        <v>144473.95139245637</v>
      </c>
      <c r="F134" s="12"/>
      <c r="G134" s="12"/>
      <c r="H134" s="12"/>
      <c r="I134" s="12"/>
    </row>
    <row r="135" spans="2:9" x14ac:dyDescent="0.25">
      <c r="B135" s="10"/>
      <c r="C135" s="12"/>
      <c r="D135" s="12"/>
      <c r="E135" s="12"/>
      <c r="F135" s="12"/>
      <c r="G135" s="12"/>
      <c r="H135" s="12"/>
      <c r="I135" s="12"/>
    </row>
    <row r="136" spans="2:9" x14ac:dyDescent="0.25">
      <c r="B136" s="10">
        <f>IF(OR(G133&lt;0.01,G133="",G133=0,),"",B133+1)</f>
        <v>109</v>
      </c>
      <c r="C136" s="12">
        <f>IF(B136="","",IF($H$6&gt;((G133*$H$5)+G133),((G133*$H$5)+G133),$H$6))</f>
        <v>14080.895796533698</v>
      </c>
      <c r="D136" s="12">
        <f t="shared" si="12"/>
        <v>2142.2811757468553</v>
      </c>
      <c r="E136" s="12">
        <f>IF(B136="","",(G133*$H$5))</f>
        <v>11938.614620786842</v>
      </c>
      <c r="F136" s="12"/>
      <c r="G136" s="12">
        <f>IF(OR(B136="",0),"",(G133-D136-F136))</f>
        <v>1589673.0015958322</v>
      </c>
      <c r="H136" s="12">
        <f>IF(B136="","",(H133+D136+F136))</f>
        <v>160326.99840416817</v>
      </c>
      <c r="I136" s="12">
        <f>IF(B136="","",(I133+E136))</f>
        <v>1374490.6434180047</v>
      </c>
    </row>
    <row r="137" spans="2:9" x14ac:dyDescent="0.25">
      <c r="B137" s="10">
        <f t="shared" si="7"/>
        <v>110</v>
      </c>
      <c r="C137" s="12">
        <f t="shared" si="11"/>
        <v>14080.895796533698</v>
      </c>
      <c r="D137" s="12">
        <f t="shared" si="12"/>
        <v>2158.348284564956</v>
      </c>
      <c r="E137" s="12">
        <f t="shared" si="13"/>
        <v>11922.547511968742</v>
      </c>
      <c r="F137" s="12"/>
      <c r="G137" s="12">
        <f t="shared" si="8"/>
        <v>1587514.6533112673</v>
      </c>
      <c r="H137" s="12">
        <f t="shared" si="9"/>
        <v>162485.34668873315</v>
      </c>
      <c r="I137" s="12">
        <f t="shared" si="10"/>
        <v>1386413.1909299735</v>
      </c>
    </row>
    <row r="138" spans="2:9" x14ac:dyDescent="0.25">
      <c r="B138" s="10">
        <f t="shared" si="7"/>
        <v>111</v>
      </c>
      <c r="C138" s="12">
        <f t="shared" si="11"/>
        <v>14080.895796533698</v>
      </c>
      <c r="D138" s="12">
        <f t="shared" si="12"/>
        <v>2174.5358966991935</v>
      </c>
      <c r="E138" s="12">
        <f t="shared" si="13"/>
        <v>11906.359899834504</v>
      </c>
      <c r="F138" s="12"/>
      <c r="G138" s="12">
        <f t="shared" si="8"/>
        <v>1585340.1174145681</v>
      </c>
      <c r="H138" s="12">
        <f t="shared" si="9"/>
        <v>164659.88258543235</v>
      </c>
      <c r="I138" s="12">
        <f t="shared" si="10"/>
        <v>1398319.550829808</v>
      </c>
    </row>
    <row r="139" spans="2:9" x14ac:dyDescent="0.25">
      <c r="B139" s="10">
        <f t="shared" si="7"/>
        <v>112</v>
      </c>
      <c r="C139" s="12">
        <f t="shared" si="11"/>
        <v>14080.895796533698</v>
      </c>
      <c r="D139" s="12">
        <f t="shared" si="12"/>
        <v>2190.8449159244374</v>
      </c>
      <c r="E139" s="12">
        <f t="shared" si="13"/>
        <v>11890.05088060926</v>
      </c>
      <c r="F139" s="12"/>
      <c r="G139" s="12">
        <f t="shared" si="8"/>
        <v>1583149.2724986437</v>
      </c>
      <c r="H139" s="12">
        <f t="shared" si="9"/>
        <v>166850.7275013568</v>
      </c>
      <c r="I139" s="12">
        <f t="shared" si="10"/>
        <v>1410209.6017104173</v>
      </c>
    </row>
    <row r="140" spans="2:9" x14ac:dyDescent="0.25">
      <c r="B140" s="10">
        <f t="shared" ref="B140:B203" si="14">IF(OR(G139&lt;0.01,G139="",G139=0,),"",B139+1)</f>
        <v>113</v>
      </c>
      <c r="C140" s="12">
        <f t="shared" si="11"/>
        <v>14080.895796533698</v>
      </c>
      <c r="D140" s="12">
        <f t="shared" si="12"/>
        <v>2207.2762527938703</v>
      </c>
      <c r="E140" s="12">
        <f t="shared" si="13"/>
        <v>11873.619543739827</v>
      </c>
      <c r="F140" s="12"/>
      <c r="G140" s="12">
        <f t="shared" ref="G140:G203" si="15">IF(OR(B140="",0),"",(G139-D140-F140))</f>
        <v>1580941.9962458499</v>
      </c>
      <c r="H140" s="12">
        <f t="shared" ref="H140:H203" si="16">IF(B140="","",(H139+D140+F140))</f>
        <v>169058.00375415068</v>
      </c>
      <c r="I140" s="12">
        <f t="shared" ref="I140:I203" si="17">IF(B140="","",(I139+E140))</f>
        <v>1422083.2212541571</v>
      </c>
    </row>
    <row r="141" spans="2:9" x14ac:dyDescent="0.25">
      <c r="B141" s="10">
        <f t="shared" si="14"/>
        <v>114</v>
      </c>
      <c r="C141" s="12">
        <f t="shared" si="11"/>
        <v>14080.895796533698</v>
      </c>
      <c r="D141" s="12">
        <f t="shared" si="12"/>
        <v>2223.8308246898232</v>
      </c>
      <c r="E141" s="12">
        <f t="shared" si="13"/>
        <v>11857.064971843874</v>
      </c>
      <c r="F141" s="12"/>
      <c r="G141" s="12">
        <f t="shared" si="15"/>
        <v>1578718.1654211599</v>
      </c>
      <c r="H141" s="12">
        <f t="shared" si="16"/>
        <v>171281.8345788405</v>
      </c>
      <c r="I141" s="12">
        <f t="shared" si="17"/>
        <v>1433940.2862260011</v>
      </c>
    </row>
    <row r="142" spans="2:9" x14ac:dyDescent="0.25">
      <c r="B142" s="10">
        <f t="shared" si="14"/>
        <v>115</v>
      </c>
      <c r="C142" s="12">
        <f t="shared" si="11"/>
        <v>14080.895796533698</v>
      </c>
      <c r="D142" s="12">
        <f t="shared" si="12"/>
        <v>2240.5095558749981</v>
      </c>
      <c r="E142" s="12">
        <f t="shared" si="13"/>
        <v>11840.3862406587</v>
      </c>
      <c r="F142" s="12"/>
      <c r="G142" s="12">
        <f t="shared" si="15"/>
        <v>1576477.6558652848</v>
      </c>
      <c r="H142" s="12">
        <f t="shared" si="16"/>
        <v>173522.3441347155</v>
      </c>
      <c r="I142" s="12">
        <f t="shared" si="17"/>
        <v>1445780.6724666599</v>
      </c>
    </row>
    <row r="143" spans="2:9" x14ac:dyDescent="0.25">
      <c r="B143" s="10">
        <f t="shared" si="14"/>
        <v>116</v>
      </c>
      <c r="C143" s="12">
        <f t="shared" si="11"/>
        <v>14080.895796533698</v>
      </c>
      <c r="D143" s="12">
        <f t="shared" si="12"/>
        <v>2257.313377544062</v>
      </c>
      <c r="E143" s="12">
        <f t="shared" si="13"/>
        <v>11823.582418989636</v>
      </c>
      <c r="F143" s="12"/>
      <c r="G143" s="12">
        <f t="shared" si="15"/>
        <v>1574220.3424877408</v>
      </c>
      <c r="H143" s="12">
        <f t="shared" si="16"/>
        <v>175779.65751225955</v>
      </c>
      <c r="I143" s="12">
        <f t="shared" si="17"/>
        <v>1457604.2548856495</v>
      </c>
    </row>
    <row r="144" spans="2:9" x14ac:dyDescent="0.25">
      <c r="B144" s="10">
        <f t="shared" si="14"/>
        <v>117</v>
      </c>
      <c r="C144" s="12">
        <f t="shared" si="11"/>
        <v>14080.895796533698</v>
      </c>
      <c r="D144" s="12">
        <f t="shared" si="12"/>
        <v>2274.2432278756423</v>
      </c>
      <c r="E144" s="12">
        <f t="shared" si="13"/>
        <v>11806.652568658055</v>
      </c>
      <c r="F144" s="12"/>
      <c r="G144" s="12">
        <f t="shared" si="15"/>
        <v>1571946.0992598652</v>
      </c>
      <c r="H144" s="12">
        <f t="shared" si="16"/>
        <v>178053.9007401352</v>
      </c>
      <c r="I144" s="12">
        <f t="shared" si="17"/>
        <v>1469410.9074543077</v>
      </c>
    </row>
    <row r="145" spans="2:9" x14ac:dyDescent="0.25">
      <c r="B145" s="10">
        <f t="shared" si="14"/>
        <v>118</v>
      </c>
      <c r="C145" s="12">
        <f t="shared" si="11"/>
        <v>14080.895796533698</v>
      </c>
      <c r="D145" s="12">
        <f t="shared" si="12"/>
        <v>2291.300052084709</v>
      </c>
      <c r="E145" s="12">
        <f t="shared" si="13"/>
        <v>11789.595744448989</v>
      </c>
      <c r="F145" s="12"/>
      <c r="G145" s="12">
        <f t="shared" si="15"/>
        <v>1569654.7992077805</v>
      </c>
      <c r="H145" s="12">
        <f t="shared" si="16"/>
        <v>180345.2007922199</v>
      </c>
      <c r="I145" s="12">
        <f t="shared" si="17"/>
        <v>1481200.5031987566</v>
      </c>
    </row>
    <row r="146" spans="2:9" x14ac:dyDescent="0.25">
      <c r="B146" s="10">
        <f t="shared" si="14"/>
        <v>119</v>
      </c>
      <c r="C146" s="12">
        <f t="shared" si="11"/>
        <v>14080.895796533698</v>
      </c>
      <c r="D146" s="12">
        <f t="shared" si="12"/>
        <v>2308.4848024753446</v>
      </c>
      <c r="E146" s="12">
        <f t="shared" si="13"/>
        <v>11772.410994058353</v>
      </c>
      <c r="F146" s="12"/>
      <c r="G146" s="12">
        <f t="shared" si="15"/>
        <v>1567346.3144053051</v>
      </c>
      <c r="H146" s="12">
        <f t="shared" si="16"/>
        <v>182653.68559469524</v>
      </c>
      <c r="I146" s="12">
        <f t="shared" si="17"/>
        <v>1492972.9141928148</v>
      </c>
    </row>
    <row r="147" spans="2:9" x14ac:dyDescent="0.25">
      <c r="B147" s="10">
        <f t="shared" si="14"/>
        <v>120</v>
      </c>
      <c r="C147" s="12">
        <f t="shared" si="11"/>
        <v>14080.895796533698</v>
      </c>
      <c r="D147" s="12">
        <f t="shared" si="12"/>
        <v>2325.79843849391</v>
      </c>
      <c r="E147" s="12">
        <f t="shared" si="13"/>
        <v>11755.097358039788</v>
      </c>
      <c r="F147" s="12"/>
      <c r="G147" s="62">
        <f t="shared" si="15"/>
        <v>1565020.5159668112</v>
      </c>
      <c r="H147" s="12">
        <f t="shared" si="16"/>
        <v>184979.48403318916</v>
      </c>
      <c r="I147" s="12">
        <f t="shared" si="17"/>
        <v>1504728.0115508547</v>
      </c>
    </row>
    <row r="148" spans="2:9" x14ac:dyDescent="0.25">
      <c r="B148" s="10"/>
      <c r="C148" s="62" t="s">
        <v>105</v>
      </c>
      <c r="D148" s="12"/>
      <c r="E148" s="62">
        <f>SUM(E136:E147)</f>
        <v>142175.98275363658</v>
      </c>
      <c r="F148" s="12"/>
      <c r="G148" s="12"/>
      <c r="H148" s="12"/>
      <c r="I148" s="12"/>
    </row>
    <row r="149" spans="2:9" x14ac:dyDescent="0.25">
      <c r="B149" s="10"/>
      <c r="C149" s="12"/>
      <c r="D149" s="12"/>
      <c r="E149" s="12"/>
      <c r="F149" s="12"/>
      <c r="G149" s="12"/>
      <c r="H149" s="12"/>
      <c r="I149" s="12"/>
    </row>
    <row r="150" spans="2:9" x14ac:dyDescent="0.25">
      <c r="B150" s="10">
        <f>IF(OR(G147&lt;0.01,G147="",G147=0,),"",B147+1)</f>
        <v>121</v>
      </c>
      <c r="C150" s="12">
        <f>IF(B150="","",IF($H$6&gt;((G147*$H$5)+G147),((G147*$H$5)+G147),$H$6))</f>
        <v>14080.895796533698</v>
      </c>
      <c r="D150" s="12">
        <f t="shared" si="12"/>
        <v>2343.2419267826135</v>
      </c>
      <c r="E150" s="12">
        <f>IF(B150="","",(G147*$H$5))</f>
        <v>11737.653869751084</v>
      </c>
      <c r="F150" s="12"/>
      <c r="G150" s="12">
        <f>IF(OR(B150="",0),"",(G147-D150-F150))</f>
        <v>1562677.2740400287</v>
      </c>
      <c r="H150" s="12">
        <f>IF(B150="","",(H147+D150+F150))</f>
        <v>187322.72595997178</v>
      </c>
      <c r="I150" s="12">
        <f>IF(B150="","",(I147+E150))</f>
        <v>1516465.6654206058</v>
      </c>
    </row>
    <row r="151" spans="2:9" x14ac:dyDescent="0.25">
      <c r="B151" s="10">
        <f t="shared" si="14"/>
        <v>122</v>
      </c>
      <c r="C151" s="12">
        <f t="shared" si="11"/>
        <v>14080.895796533698</v>
      </c>
      <c r="D151" s="12">
        <f t="shared" si="12"/>
        <v>2360.8162412334823</v>
      </c>
      <c r="E151" s="12">
        <f t="shared" si="13"/>
        <v>11720.079555300215</v>
      </c>
      <c r="F151" s="12"/>
      <c r="G151" s="12">
        <f t="shared" si="15"/>
        <v>1560316.4577987953</v>
      </c>
      <c r="H151" s="12">
        <f t="shared" si="16"/>
        <v>189683.54220120527</v>
      </c>
      <c r="I151" s="12">
        <f t="shared" si="17"/>
        <v>1528185.7449759061</v>
      </c>
    </row>
    <row r="152" spans="2:9" x14ac:dyDescent="0.25">
      <c r="B152" s="10">
        <f t="shared" si="14"/>
        <v>123</v>
      </c>
      <c r="C152" s="12">
        <f t="shared" si="11"/>
        <v>14080.895796533698</v>
      </c>
      <c r="D152" s="12">
        <f t="shared" si="12"/>
        <v>2378.5223630427336</v>
      </c>
      <c r="E152" s="12">
        <f t="shared" si="13"/>
        <v>11702.373433490964</v>
      </c>
      <c r="F152" s="12"/>
      <c r="G152" s="12">
        <f t="shared" si="15"/>
        <v>1557937.9354357526</v>
      </c>
      <c r="H152" s="12">
        <f t="shared" si="16"/>
        <v>192062.06456424799</v>
      </c>
      <c r="I152" s="12">
        <f t="shared" si="17"/>
        <v>1539888.1184093971</v>
      </c>
    </row>
    <row r="153" spans="2:9" x14ac:dyDescent="0.25">
      <c r="B153" s="10">
        <f t="shared" si="14"/>
        <v>124</v>
      </c>
      <c r="C153" s="12">
        <f t="shared" si="11"/>
        <v>14080.895796533698</v>
      </c>
      <c r="D153" s="12">
        <f t="shared" si="12"/>
        <v>2396.3612807655536</v>
      </c>
      <c r="E153" s="12">
        <f t="shared" si="13"/>
        <v>11684.534515768144</v>
      </c>
      <c r="F153" s="12"/>
      <c r="G153" s="12">
        <f t="shared" si="15"/>
        <v>1555541.574154987</v>
      </c>
      <c r="H153" s="12">
        <f t="shared" si="16"/>
        <v>194458.42584501355</v>
      </c>
      <c r="I153" s="12">
        <f t="shared" si="17"/>
        <v>1551572.6529251651</v>
      </c>
    </row>
    <row r="154" spans="2:9" x14ac:dyDescent="0.25">
      <c r="B154" s="10">
        <f t="shared" si="14"/>
        <v>125</v>
      </c>
      <c r="C154" s="12">
        <f t="shared" si="11"/>
        <v>14080.895796533698</v>
      </c>
      <c r="D154" s="12">
        <f t="shared" si="12"/>
        <v>2414.3339903712949</v>
      </c>
      <c r="E154" s="12">
        <f t="shared" si="13"/>
        <v>11666.561806162403</v>
      </c>
      <c r="F154" s="12"/>
      <c r="G154" s="12">
        <f t="shared" si="15"/>
        <v>1553127.2401646157</v>
      </c>
      <c r="H154" s="12">
        <f t="shared" si="16"/>
        <v>196872.75983538484</v>
      </c>
      <c r="I154" s="12">
        <f t="shared" si="17"/>
        <v>1563239.2147313275</v>
      </c>
    </row>
    <row r="155" spans="2:9" x14ac:dyDescent="0.25">
      <c r="B155" s="10">
        <f t="shared" si="14"/>
        <v>126</v>
      </c>
      <c r="C155" s="12">
        <f t="shared" si="11"/>
        <v>14080.895796533698</v>
      </c>
      <c r="D155" s="12">
        <f t="shared" si="12"/>
        <v>2432.441495299081</v>
      </c>
      <c r="E155" s="12">
        <f t="shared" si="13"/>
        <v>11648.454301234617</v>
      </c>
      <c r="F155" s="12"/>
      <c r="G155" s="12">
        <f t="shared" si="15"/>
        <v>1550694.7986693166</v>
      </c>
      <c r="H155" s="12">
        <f t="shared" si="16"/>
        <v>199305.20133068392</v>
      </c>
      <c r="I155" s="12">
        <f t="shared" si="17"/>
        <v>1574887.6690325621</v>
      </c>
    </row>
    <row r="156" spans="2:9" x14ac:dyDescent="0.25">
      <c r="B156" s="10">
        <f t="shared" si="14"/>
        <v>127</v>
      </c>
      <c r="C156" s="12">
        <f t="shared" si="11"/>
        <v>14080.895796533698</v>
      </c>
      <c r="D156" s="12">
        <f t="shared" si="12"/>
        <v>2450.6848065138238</v>
      </c>
      <c r="E156" s="12">
        <f t="shared" si="13"/>
        <v>11630.210990019874</v>
      </c>
      <c r="F156" s="12"/>
      <c r="G156" s="12">
        <f t="shared" si="15"/>
        <v>1548244.1138628027</v>
      </c>
      <c r="H156" s="12">
        <f t="shared" si="16"/>
        <v>201755.88613719775</v>
      </c>
      <c r="I156" s="12">
        <f t="shared" si="17"/>
        <v>1586517.8800225819</v>
      </c>
    </row>
    <row r="157" spans="2:9" x14ac:dyDescent="0.25">
      <c r="B157" s="10">
        <f t="shared" si="14"/>
        <v>128</v>
      </c>
      <c r="C157" s="12">
        <f t="shared" si="11"/>
        <v>14080.895796533698</v>
      </c>
      <c r="D157" s="12">
        <f t="shared" si="12"/>
        <v>2469.064942562678</v>
      </c>
      <c r="E157" s="12">
        <f t="shared" si="13"/>
        <v>11611.83085397102</v>
      </c>
      <c r="F157" s="12"/>
      <c r="G157" s="12">
        <f t="shared" si="15"/>
        <v>1545775.04892024</v>
      </c>
      <c r="H157" s="12">
        <f t="shared" si="16"/>
        <v>204224.95107976045</v>
      </c>
      <c r="I157" s="12">
        <f t="shared" si="17"/>
        <v>1598129.7108765529</v>
      </c>
    </row>
    <row r="158" spans="2:9" x14ac:dyDescent="0.25">
      <c r="B158" s="10">
        <f t="shared" si="14"/>
        <v>129</v>
      </c>
      <c r="C158" s="12">
        <f t="shared" si="11"/>
        <v>14080.895796533698</v>
      </c>
      <c r="D158" s="12">
        <f t="shared" si="12"/>
        <v>2487.5829296318971</v>
      </c>
      <c r="E158" s="12">
        <f t="shared" si="13"/>
        <v>11593.312866901801</v>
      </c>
      <c r="F158" s="12"/>
      <c r="G158" s="12">
        <f t="shared" si="15"/>
        <v>1543287.4659906081</v>
      </c>
      <c r="H158" s="12">
        <f t="shared" si="16"/>
        <v>206712.53400939234</v>
      </c>
      <c r="I158" s="12">
        <f t="shared" si="17"/>
        <v>1609723.0237434546</v>
      </c>
    </row>
    <row r="159" spans="2:9" x14ac:dyDescent="0.25">
      <c r="B159" s="10">
        <f t="shared" si="14"/>
        <v>130</v>
      </c>
      <c r="C159" s="12">
        <f t="shared" si="11"/>
        <v>14080.895796533698</v>
      </c>
      <c r="D159" s="12">
        <f t="shared" si="12"/>
        <v>2506.239801604137</v>
      </c>
      <c r="E159" s="12">
        <f t="shared" si="13"/>
        <v>11574.655994929561</v>
      </c>
      <c r="F159" s="12"/>
      <c r="G159" s="12">
        <f t="shared" si="15"/>
        <v>1540781.226189004</v>
      </c>
      <c r="H159" s="12">
        <f t="shared" si="16"/>
        <v>209218.77381099647</v>
      </c>
      <c r="I159" s="12">
        <f t="shared" si="17"/>
        <v>1621297.6797383842</v>
      </c>
    </row>
    <row r="160" spans="2:9" x14ac:dyDescent="0.25">
      <c r="B160" s="10">
        <f t="shared" si="14"/>
        <v>131</v>
      </c>
      <c r="C160" s="12">
        <f t="shared" ref="C160:C223" si="18">IF(B160="","",IF($H$6&gt;((G159*$H$5)+G159),((G159*$H$5)+G159),$H$6))</f>
        <v>14080.895796533698</v>
      </c>
      <c r="D160" s="12">
        <f t="shared" ref="D160:D223" si="19">IF(B160="","",(C160-E160))</f>
        <v>2525.0366001161674</v>
      </c>
      <c r="E160" s="12">
        <f t="shared" ref="E160:E223" si="20">IF(B160="","",(G159*$H$5))</f>
        <v>11555.85919641753</v>
      </c>
      <c r="F160" s="12"/>
      <c r="G160" s="12">
        <f t="shared" si="15"/>
        <v>1538256.1895888878</v>
      </c>
      <c r="H160" s="12">
        <f t="shared" si="16"/>
        <v>211743.81041111264</v>
      </c>
      <c r="I160" s="12">
        <f t="shared" si="17"/>
        <v>1632853.5389348017</v>
      </c>
    </row>
    <row r="161" spans="2:9" x14ac:dyDescent="0.25">
      <c r="B161" s="10">
        <f t="shared" si="14"/>
        <v>132</v>
      </c>
      <c r="C161" s="12">
        <f t="shared" si="18"/>
        <v>14080.895796533698</v>
      </c>
      <c r="D161" s="12">
        <f t="shared" si="19"/>
        <v>2543.9743746170388</v>
      </c>
      <c r="E161" s="12">
        <f t="shared" si="20"/>
        <v>11536.921421916659</v>
      </c>
      <c r="F161" s="12"/>
      <c r="G161" s="12">
        <f t="shared" si="15"/>
        <v>1535712.2152142709</v>
      </c>
      <c r="H161" s="12">
        <f t="shared" si="16"/>
        <v>214287.78478572969</v>
      </c>
      <c r="I161" s="12">
        <f t="shared" si="17"/>
        <v>1644390.4603567184</v>
      </c>
    </row>
    <row r="162" spans="2:9" x14ac:dyDescent="0.25">
      <c r="B162" s="10">
        <f t="shared" si="14"/>
        <v>133</v>
      </c>
      <c r="C162" s="12">
        <f t="shared" si="18"/>
        <v>14080.895796533698</v>
      </c>
      <c r="D162" s="12">
        <f t="shared" si="19"/>
        <v>2563.0541824266675</v>
      </c>
      <c r="E162" s="12">
        <f t="shared" si="20"/>
        <v>11517.84161410703</v>
      </c>
      <c r="F162" s="12"/>
      <c r="G162" s="12">
        <f t="shared" si="15"/>
        <v>1533149.1610318441</v>
      </c>
      <c r="H162" s="12">
        <f t="shared" si="16"/>
        <v>216850.83896815634</v>
      </c>
      <c r="I162" s="12">
        <f t="shared" si="17"/>
        <v>1655908.3019708255</v>
      </c>
    </row>
    <row r="163" spans="2:9" x14ac:dyDescent="0.25">
      <c r="B163" s="10">
        <f t="shared" si="14"/>
        <v>134</v>
      </c>
      <c r="C163" s="12">
        <f t="shared" si="18"/>
        <v>14080.895796533698</v>
      </c>
      <c r="D163" s="12">
        <f t="shared" si="19"/>
        <v>2582.2770887948682</v>
      </c>
      <c r="E163" s="12">
        <f t="shared" si="20"/>
        <v>11498.618707738829</v>
      </c>
      <c r="F163" s="12"/>
      <c r="G163" s="12">
        <f t="shared" si="15"/>
        <v>1530566.8839430492</v>
      </c>
      <c r="H163" s="12">
        <f t="shared" si="16"/>
        <v>219433.1160569512</v>
      </c>
      <c r="I163" s="12">
        <f t="shared" si="17"/>
        <v>1667406.9206785643</v>
      </c>
    </row>
    <row r="164" spans="2:9" x14ac:dyDescent="0.25">
      <c r="B164" s="10">
        <f t="shared" si="14"/>
        <v>135</v>
      </c>
      <c r="C164" s="12">
        <f t="shared" si="18"/>
        <v>14080.895796533698</v>
      </c>
      <c r="D164" s="12">
        <f t="shared" si="19"/>
        <v>2601.6441669608284</v>
      </c>
      <c r="E164" s="12">
        <f t="shared" si="20"/>
        <v>11479.251629572869</v>
      </c>
      <c r="F164" s="12"/>
      <c r="G164" s="12">
        <f t="shared" si="15"/>
        <v>1527965.2397760884</v>
      </c>
      <c r="H164" s="12">
        <f t="shared" si="16"/>
        <v>222034.76022391202</v>
      </c>
      <c r="I164" s="12">
        <f t="shared" si="17"/>
        <v>1678886.1723081372</v>
      </c>
    </row>
    <row r="165" spans="2:9" x14ac:dyDescent="0.25">
      <c r="B165" s="10">
        <f t="shared" si="14"/>
        <v>136</v>
      </c>
      <c r="C165" s="12">
        <f t="shared" si="18"/>
        <v>14080.895796533698</v>
      </c>
      <c r="D165" s="12">
        <f t="shared" si="19"/>
        <v>2621.1564982130349</v>
      </c>
      <c r="E165" s="12">
        <f t="shared" si="20"/>
        <v>11459.739298320663</v>
      </c>
      <c r="F165" s="12"/>
      <c r="G165" s="12">
        <f t="shared" si="15"/>
        <v>1525344.0832778753</v>
      </c>
      <c r="H165" s="12">
        <f t="shared" si="16"/>
        <v>224655.91672212505</v>
      </c>
      <c r="I165" s="12">
        <f t="shared" si="17"/>
        <v>1690345.9116064578</v>
      </c>
    </row>
    <row r="166" spans="2:9" x14ac:dyDescent="0.25">
      <c r="B166" s="10">
        <f t="shared" si="14"/>
        <v>137</v>
      </c>
      <c r="C166" s="12">
        <f t="shared" si="18"/>
        <v>14080.895796533698</v>
      </c>
      <c r="D166" s="12">
        <f t="shared" si="19"/>
        <v>2640.8151719496327</v>
      </c>
      <c r="E166" s="12">
        <f t="shared" si="20"/>
        <v>11440.080624584065</v>
      </c>
      <c r="F166" s="12"/>
      <c r="G166" s="12">
        <f t="shared" si="15"/>
        <v>1522703.2681059258</v>
      </c>
      <c r="H166" s="12">
        <f t="shared" si="16"/>
        <v>227296.73189407468</v>
      </c>
      <c r="I166" s="12">
        <f t="shared" si="17"/>
        <v>1701785.9922310419</v>
      </c>
    </row>
    <row r="167" spans="2:9" x14ac:dyDescent="0.25">
      <c r="B167" s="10">
        <f t="shared" si="14"/>
        <v>138</v>
      </c>
      <c r="C167" s="12">
        <f t="shared" si="18"/>
        <v>14080.895796533698</v>
      </c>
      <c r="D167" s="12">
        <f t="shared" si="19"/>
        <v>2660.6212857392547</v>
      </c>
      <c r="E167" s="12">
        <f t="shared" si="20"/>
        <v>11420.274510794443</v>
      </c>
      <c r="F167" s="12"/>
      <c r="G167" s="12">
        <f t="shared" si="15"/>
        <v>1520042.6468201864</v>
      </c>
      <c r="H167" s="12">
        <f t="shared" si="16"/>
        <v>229957.35317981394</v>
      </c>
      <c r="I167" s="12">
        <f t="shared" si="17"/>
        <v>1713206.2667418364</v>
      </c>
    </row>
    <row r="168" spans="2:9" x14ac:dyDescent="0.25">
      <c r="B168" s="10">
        <f t="shared" si="14"/>
        <v>139</v>
      </c>
      <c r="C168" s="12">
        <f t="shared" si="18"/>
        <v>14080.895796533698</v>
      </c>
      <c r="D168" s="12">
        <f t="shared" si="19"/>
        <v>2680.5759453822993</v>
      </c>
      <c r="E168" s="12">
        <f t="shared" si="20"/>
        <v>11400.319851151398</v>
      </c>
      <c r="F168" s="12"/>
      <c r="G168" s="12">
        <f t="shared" si="15"/>
        <v>1517362.0708748042</v>
      </c>
      <c r="H168" s="12">
        <f t="shared" si="16"/>
        <v>232637.92912519624</v>
      </c>
      <c r="I168" s="12">
        <f t="shared" si="17"/>
        <v>1724606.5865929879</v>
      </c>
    </row>
    <row r="169" spans="2:9" x14ac:dyDescent="0.25">
      <c r="B169" s="10">
        <f t="shared" si="14"/>
        <v>140</v>
      </c>
      <c r="C169" s="12">
        <f t="shared" si="18"/>
        <v>14080.895796533698</v>
      </c>
      <c r="D169" s="12">
        <f t="shared" si="19"/>
        <v>2700.6802649726669</v>
      </c>
      <c r="E169" s="12">
        <f t="shared" si="20"/>
        <v>11380.215531561031</v>
      </c>
      <c r="F169" s="12"/>
      <c r="G169" s="12">
        <f t="shared" si="15"/>
        <v>1514661.3906098315</v>
      </c>
      <c r="H169" s="12">
        <f t="shared" si="16"/>
        <v>235338.60939016892</v>
      </c>
      <c r="I169" s="12">
        <f t="shared" si="17"/>
        <v>1735986.8021245489</v>
      </c>
    </row>
    <row r="170" spans="2:9" x14ac:dyDescent="0.25">
      <c r="B170" s="10">
        <f t="shared" si="14"/>
        <v>141</v>
      </c>
      <c r="C170" s="12">
        <f t="shared" si="18"/>
        <v>14080.895796533698</v>
      </c>
      <c r="D170" s="12">
        <f t="shared" si="19"/>
        <v>2720.9353669599623</v>
      </c>
      <c r="E170" s="12">
        <f t="shared" si="20"/>
        <v>11359.960429573735</v>
      </c>
      <c r="F170" s="12"/>
      <c r="G170" s="12">
        <f t="shared" si="15"/>
        <v>1511940.4552428715</v>
      </c>
      <c r="H170" s="12">
        <f t="shared" si="16"/>
        <v>238059.54475712887</v>
      </c>
      <c r="I170" s="12">
        <f t="shared" si="17"/>
        <v>1747346.7625541226</v>
      </c>
    </row>
    <row r="171" spans="2:9" x14ac:dyDescent="0.25">
      <c r="B171" s="10">
        <f t="shared" si="14"/>
        <v>142</v>
      </c>
      <c r="C171" s="12">
        <f t="shared" si="18"/>
        <v>14080.895796533698</v>
      </c>
      <c r="D171" s="12">
        <f t="shared" si="19"/>
        <v>2741.3423822121622</v>
      </c>
      <c r="E171" s="12">
        <f t="shared" si="20"/>
        <v>11339.553414321535</v>
      </c>
      <c r="F171" s="12"/>
      <c r="G171" s="12">
        <f t="shared" si="15"/>
        <v>1509199.1128606594</v>
      </c>
      <c r="H171" s="12">
        <f t="shared" si="16"/>
        <v>240800.88713934104</v>
      </c>
      <c r="I171" s="12">
        <f t="shared" si="17"/>
        <v>1758686.3159684441</v>
      </c>
    </row>
    <row r="172" spans="2:9" x14ac:dyDescent="0.25">
      <c r="B172" s="10">
        <f t="shared" si="14"/>
        <v>143</v>
      </c>
      <c r="C172" s="12">
        <f t="shared" si="18"/>
        <v>14080.895796533698</v>
      </c>
      <c r="D172" s="12">
        <f t="shared" si="19"/>
        <v>2761.9024500787527</v>
      </c>
      <c r="E172" s="12">
        <f t="shared" si="20"/>
        <v>11318.993346454945</v>
      </c>
      <c r="F172" s="12"/>
      <c r="G172" s="12">
        <f t="shared" si="15"/>
        <v>1506437.2104105805</v>
      </c>
      <c r="H172" s="12">
        <f t="shared" si="16"/>
        <v>243562.78958941979</v>
      </c>
      <c r="I172" s="12">
        <f t="shared" si="17"/>
        <v>1770005.3093148991</v>
      </c>
    </row>
    <row r="173" spans="2:9" x14ac:dyDescent="0.25">
      <c r="B173" s="10">
        <f t="shared" si="14"/>
        <v>144</v>
      </c>
      <c r="C173" s="12">
        <f t="shared" si="18"/>
        <v>14080.895796533698</v>
      </c>
      <c r="D173" s="12">
        <f t="shared" si="19"/>
        <v>2782.6167184543447</v>
      </c>
      <c r="E173" s="12">
        <f t="shared" si="20"/>
        <v>11298.279078079353</v>
      </c>
      <c r="F173" s="12"/>
      <c r="G173" s="12">
        <f t="shared" si="15"/>
        <v>1503654.5936921262</v>
      </c>
      <c r="H173" s="12">
        <f t="shared" si="16"/>
        <v>246345.40630787413</v>
      </c>
      <c r="I173" s="12">
        <f t="shared" si="17"/>
        <v>1781303.5883929785</v>
      </c>
    </row>
    <row r="174" spans="2:9" x14ac:dyDescent="0.25">
      <c r="B174" s="10">
        <f t="shared" si="14"/>
        <v>145</v>
      </c>
      <c r="C174" s="12">
        <f t="shared" si="18"/>
        <v>14080.895796533698</v>
      </c>
      <c r="D174" s="12">
        <f t="shared" si="19"/>
        <v>2803.486343842751</v>
      </c>
      <c r="E174" s="12">
        <f t="shared" si="20"/>
        <v>11277.409452690947</v>
      </c>
      <c r="F174" s="12"/>
      <c r="G174" s="12">
        <f t="shared" si="15"/>
        <v>1500851.1073482835</v>
      </c>
      <c r="H174" s="12">
        <f t="shared" si="16"/>
        <v>249148.89265171689</v>
      </c>
      <c r="I174" s="12">
        <f t="shared" si="17"/>
        <v>1792580.9978456695</v>
      </c>
    </row>
    <row r="175" spans="2:9" x14ac:dyDescent="0.25">
      <c r="B175" s="10">
        <f t="shared" si="14"/>
        <v>146</v>
      </c>
      <c r="C175" s="12">
        <f t="shared" si="18"/>
        <v>14080.895796533698</v>
      </c>
      <c r="D175" s="12">
        <f t="shared" si="19"/>
        <v>2824.5124914215721</v>
      </c>
      <c r="E175" s="12">
        <f t="shared" si="20"/>
        <v>11256.383305112126</v>
      </c>
      <c r="F175" s="12"/>
      <c r="G175" s="12">
        <f t="shared" si="15"/>
        <v>1498026.594856862</v>
      </c>
      <c r="H175" s="12">
        <f t="shared" si="16"/>
        <v>251973.40514313846</v>
      </c>
      <c r="I175" s="12">
        <f t="shared" si="17"/>
        <v>1803837.3811507816</v>
      </c>
    </row>
    <row r="176" spans="2:9" x14ac:dyDescent="0.25">
      <c r="B176" s="10">
        <f t="shared" si="14"/>
        <v>147</v>
      </c>
      <c r="C176" s="12">
        <f t="shared" si="18"/>
        <v>14080.895796533698</v>
      </c>
      <c r="D176" s="12">
        <f t="shared" si="19"/>
        <v>2845.6963351072336</v>
      </c>
      <c r="E176" s="12">
        <f t="shared" si="20"/>
        <v>11235.199461426464</v>
      </c>
      <c r="F176" s="12"/>
      <c r="G176" s="12">
        <f t="shared" si="15"/>
        <v>1495180.8985217547</v>
      </c>
      <c r="H176" s="12">
        <f t="shared" si="16"/>
        <v>254819.10147824569</v>
      </c>
      <c r="I176" s="12">
        <f t="shared" si="17"/>
        <v>1815072.580612208</v>
      </c>
    </row>
    <row r="177" spans="2:9" x14ac:dyDescent="0.25">
      <c r="B177" s="10">
        <f t="shared" si="14"/>
        <v>148</v>
      </c>
      <c r="C177" s="12">
        <f t="shared" si="18"/>
        <v>14080.895796533698</v>
      </c>
      <c r="D177" s="12">
        <f t="shared" si="19"/>
        <v>2867.0390576205373</v>
      </c>
      <c r="E177" s="12">
        <f t="shared" si="20"/>
        <v>11213.85673891316</v>
      </c>
      <c r="F177" s="12"/>
      <c r="G177" s="12">
        <f t="shared" si="15"/>
        <v>1492313.8594641341</v>
      </c>
      <c r="H177" s="12">
        <f t="shared" si="16"/>
        <v>257686.14053586623</v>
      </c>
      <c r="I177" s="12">
        <f t="shared" si="17"/>
        <v>1826286.4373511211</v>
      </c>
    </row>
    <row r="178" spans="2:9" x14ac:dyDescent="0.25">
      <c r="B178" s="10">
        <f t="shared" si="14"/>
        <v>149</v>
      </c>
      <c r="C178" s="12">
        <f t="shared" si="18"/>
        <v>14080.895796533698</v>
      </c>
      <c r="D178" s="12">
        <f t="shared" si="19"/>
        <v>2888.5418505526923</v>
      </c>
      <c r="E178" s="12">
        <f t="shared" si="20"/>
        <v>11192.353945981005</v>
      </c>
      <c r="F178" s="12"/>
      <c r="G178" s="12">
        <f t="shared" si="15"/>
        <v>1489425.3176135814</v>
      </c>
      <c r="H178" s="12">
        <f t="shared" si="16"/>
        <v>260574.68238641892</v>
      </c>
      <c r="I178" s="12">
        <f t="shared" si="17"/>
        <v>1837478.7912971021</v>
      </c>
    </row>
    <row r="179" spans="2:9" x14ac:dyDescent="0.25">
      <c r="B179" s="10">
        <f t="shared" si="14"/>
        <v>150</v>
      </c>
      <c r="C179" s="12">
        <f t="shared" si="18"/>
        <v>14080.895796533698</v>
      </c>
      <c r="D179" s="12">
        <f t="shared" si="19"/>
        <v>2910.2059144318373</v>
      </c>
      <c r="E179" s="12">
        <f t="shared" si="20"/>
        <v>11170.68988210186</v>
      </c>
      <c r="F179" s="12"/>
      <c r="G179" s="12">
        <f t="shared" si="15"/>
        <v>1486515.1116991495</v>
      </c>
      <c r="H179" s="12">
        <f t="shared" si="16"/>
        <v>263484.88830085075</v>
      </c>
      <c r="I179" s="12">
        <f t="shared" si="17"/>
        <v>1848649.4811792041</v>
      </c>
    </row>
    <row r="180" spans="2:9" x14ac:dyDescent="0.25">
      <c r="B180" s="10">
        <f t="shared" si="14"/>
        <v>151</v>
      </c>
      <c r="C180" s="12">
        <f t="shared" si="18"/>
        <v>14080.895796533698</v>
      </c>
      <c r="D180" s="12">
        <f t="shared" si="19"/>
        <v>2932.0324587900777</v>
      </c>
      <c r="E180" s="12">
        <f t="shared" si="20"/>
        <v>11148.86333774362</v>
      </c>
      <c r="F180" s="12"/>
      <c r="G180" s="12">
        <f t="shared" si="15"/>
        <v>1483583.0792403594</v>
      </c>
      <c r="H180" s="12">
        <f t="shared" si="16"/>
        <v>266416.92075964081</v>
      </c>
      <c r="I180" s="12">
        <f t="shared" si="17"/>
        <v>1859798.3445169476</v>
      </c>
    </row>
    <row r="181" spans="2:9" x14ac:dyDescent="0.25">
      <c r="B181" s="10">
        <f t="shared" si="14"/>
        <v>152</v>
      </c>
      <c r="C181" s="12">
        <f t="shared" si="18"/>
        <v>14080.895796533698</v>
      </c>
      <c r="D181" s="12">
        <f t="shared" si="19"/>
        <v>2954.0227022310028</v>
      </c>
      <c r="E181" s="12">
        <f t="shared" si="20"/>
        <v>11126.873094302695</v>
      </c>
      <c r="F181" s="12"/>
      <c r="G181" s="12">
        <f t="shared" si="15"/>
        <v>1480629.0565381283</v>
      </c>
      <c r="H181" s="12">
        <f t="shared" si="16"/>
        <v>269370.94346187182</v>
      </c>
      <c r="I181" s="12">
        <f t="shared" si="17"/>
        <v>1870925.2176112502</v>
      </c>
    </row>
    <row r="182" spans="2:9" x14ac:dyDescent="0.25">
      <c r="B182" s="10">
        <f t="shared" si="14"/>
        <v>153</v>
      </c>
      <c r="C182" s="12">
        <f t="shared" si="18"/>
        <v>14080.895796533698</v>
      </c>
      <c r="D182" s="12">
        <f t="shared" si="19"/>
        <v>2976.1778724977357</v>
      </c>
      <c r="E182" s="12">
        <f t="shared" si="20"/>
        <v>11104.717924035962</v>
      </c>
      <c r="F182" s="12"/>
      <c r="G182" s="12">
        <f t="shared" si="15"/>
        <v>1477652.8786656305</v>
      </c>
      <c r="H182" s="12">
        <f t="shared" si="16"/>
        <v>272347.12133436959</v>
      </c>
      <c r="I182" s="12">
        <f t="shared" si="17"/>
        <v>1882029.9355352861</v>
      </c>
    </row>
    <row r="183" spans="2:9" x14ac:dyDescent="0.25">
      <c r="B183" s="10">
        <f t="shared" si="14"/>
        <v>154</v>
      </c>
      <c r="C183" s="12">
        <f t="shared" si="18"/>
        <v>14080.895796533698</v>
      </c>
      <c r="D183" s="12">
        <f t="shared" si="19"/>
        <v>2998.4992065414699</v>
      </c>
      <c r="E183" s="12">
        <f t="shared" si="20"/>
        <v>11082.396589992228</v>
      </c>
      <c r="F183" s="12"/>
      <c r="G183" s="12">
        <f t="shared" si="15"/>
        <v>1474654.3794590889</v>
      </c>
      <c r="H183" s="12">
        <f t="shared" si="16"/>
        <v>275345.62054091104</v>
      </c>
      <c r="I183" s="12">
        <f t="shared" si="17"/>
        <v>1893112.3321252784</v>
      </c>
    </row>
    <row r="184" spans="2:9" x14ac:dyDescent="0.25">
      <c r="B184" s="10">
        <f t="shared" si="14"/>
        <v>155</v>
      </c>
      <c r="C184" s="12">
        <f t="shared" si="18"/>
        <v>14080.895796533698</v>
      </c>
      <c r="D184" s="12">
        <f t="shared" si="19"/>
        <v>3020.9879505905319</v>
      </c>
      <c r="E184" s="12">
        <f t="shared" si="20"/>
        <v>11059.907845943166</v>
      </c>
      <c r="F184" s="12"/>
      <c r="G184" s="12">
        <f t="shared" si="15"/>
        <v>1471633.3915084985</v>
      </c>
      <c r="H184" s="12">
        <f t="shared" si="16"/>
        <v>278366.6084915016</v>
      </c>
      <c r="I184" s="12">
        <f t="shared" si="17"/>
        <v>1904172.2399712217</v>
      </c>
    </row>
    <row r="185" spans="2:9" x14ac:dyDescent="0.25">
      <c r="B185" s="10">
        <f t="shared" si="14"/>
        <v>156</v>
      </c>
      <c r="C185" s="12">
        <f t="shared" si="18"/>
        <v>14080.895796533698</v>
      </c>
      <c r="D185" s="12">
        <f t="shared" si="19"/>
        <v>3043.6453602199599</v>
      </c>
      <c r="E185" s="12">
        <f t="shared" si="20"/>
        <v>11037.250436313738</v>
      </c>
      <c r="F185" s="12"/>
      <c r="G185" s="12">
        <f t="shared" si="15"/>
        <v>1468589.7461482785</v>
      </c>
      <c r="H185" s="12">
        <f t="shared" si="16"/>
        <v>281410.25385172153</v>
      </c>
      <c r="I185" s="12">
        <f t="shared" si="17"/>
        <v>1915209.4904075353</v>
      </c>
    </row>
    <row r="186" spans="2:9" x14ac:dyDescent="0.25">
      <c r="B186" s="10">
        <f t="shared" si="14"/>
        <v>157</v>
      </c>
      <c r="C186" s="12">
        <f t="shared" si="18"/>
        <v>14080.895796533698</v>
      </c>
      <c r="D186" s="12">
        <f t="shared" si="19"/>
        <v>3066.4727004216093</v>
      </c>
      <c r="E186" s="12">
        <f t="shared" si="20"/>
        <v>11014.423096112088</v>
      </c>
      <c r="F186" s="12"/>
      <c r="G186" s="12">
        <f t="shared" si="15"/>
        <v>1465523.2734478568</v>
      </c>
      <c r="H186" s="12">
        <f t="shared" si="16"/>
        <v>284476.72655214311</v>
      </c>
      <c r="I186" s="12">
        <f t="shared" si="17"/>
        <v>1926223.9135036473</v>
      </c>
    </row>
    <row r="187" spans="2:9" x14ac:dyDescent="0.25">
      <c r="B187" s="10">
        <f t="shared" si="14"/>
        <v>158</v>
      </c>
      <c r="C187" s="12">
        <f t="shared" si="18"/>
        <v>14080.895796533698</v>
      </c>
      <c r="D187" s="12">
        <f t="shared" si="19"/>
        <v>3089.4712456747729</v>
      </c>
      <c r="E187" s="12">
        <f t="shared" si="20"/>
        <v>10991.424550858925</v>
      </c>
      <c r="F187" s="12"/>
      <c r="G187" s="12">
        <f t="shared" si="15"/>
        <v>1462433.8022021819</v>
      </c>
      <c r="H187" s="12">
        <f t="shared" si="16"/>
        <v>287566.19779781788</v>
      </c>
      <c r="I187" s="12">
        <f t="shared" si="17"/>
        <v>1937215.3380545063</v>
      </c>
    </row>
    <row r="188" spans="2:9" x14ac:dyDescent="0.25">
      <c r="B188" s="10">
        <f t="shared" si="14"/>
        <v>159</v>
      </c>
      <c r="C188" s="12">
        <f t="shared" si="18"/>
        <v>14080.895796533698</v>
      </c>
      <c r="D188" s="12">
        <f t="shared" si="19"/>
        <v>3112.6422800173332</v>
      </c>
      <c r="E188" s="12">
        <f t="shared" si="20"/>
        <v>10968.253516516364</v>
      </c>
      <c r="F188" s="12"/>
      <c r="G188" s="12">
        <f t="shared" si="15"/>
        <v>1459321.1599221646</v>
      </c>
      <c r="H188" s="12">
        <f t="shared" si="16"/>
        <v>290678.84007783519</v>
      </c>
      <c r="I188" s="12">
        <f t="shared" si="17"/>
        <v>1948183.5915710228</v>
      </c>
    </row>
    <row r="189" spans="2:9" x14ac:dyDescent="0.25">
      <c r="B189" s="10">
        <f t="shared" si="14"/>
        <v>160</v>
      </c>
      <c r="C189" s="12">
        <f t="shared" si="18"/>
        <v>14080.895796533698</v>
      </c>
      <c r="D189" s="12">
        <f t="shared" si="19"/>
        <v>3135.9870971174641</v>
      </c>
      <c r="E189" s="12">
        <f t="shared" si="20"/>
        <v>10944.908699416234</v>
      </c>
      <c r="F189" s="12"/>
      <c r="G189" s="12">
        <f t="shared" si="15"/>
        <v>1456185.1728250473</v>
      </c>
      <c r="H189" s="12">
        <f t="shared" si="16"/>
        <v>293814.82717495266</v>
      </c>
      <c r="I189" s="12">
        <f t="shared" si="17"/>
        <v>1959128.5002704391</v>
      </c>
    </row>
    <row r="190" spans="2:9" x14ac:dyDescent="0.25">
      <c r="B190" s="10">
        <f t="shared" si="14"/>
        <v>161</v>
      </c>
      <c r="C190" s="12">
        <f t="shared" si="18"/>
        <v>14080.895796533698</v>
      </c>
      <c r="D190" s="12">
        <f t="shared" si="19"/>
        <v>3159.5070003458441</v>
      </c>
      <c r="E190" s="12">
        <f t="shared" si="20"/>
        <v>10921.388796187854</v>
      </c>
      <c r="F190" s="12"/>
      <c r="G190" s="12">
        <f t="shared" si="15"/>
        <v>1453025.6658247015</v>
      </c>
      <c r="H190" s="12">
        <f t="shared" si="16"/>
        <v>296974.33417529851</v>
      </c>
      <c r="I190" s="12">
        <f t="shared" si="17"/>
        <v>1970049.889066627</v>
      </c>
    </row>
    <row r="191" spans="2:9" x14ac:dyDescent="0.25">
      <c r="B191" s="10">
        <f t="shared" si="14"/>
        <v>162</v>
      </c>
      <c r="C191" s="12">
        <f t="shared" si="18"/>
        <v>14080.895796533698</v>
      </c>
      <c r="D191" s="12">
        <f t="shared" si="19"/>
        <v>3183.2033028484366</v>
      </c>
      <c r="E191" s="12">
        <f t="shared" si="20"/>
        <v>10897.692493685261</v>
      </c>
      <c r="F191" s="12"/>
      <c r="G191" s="12">
        <f t="shared" si="15"/>
        <v>1449842.4625218532</v>
      </c>
      <c r="H191" s="12">
        <f t="shared" si="16"/>
        <v>300157.53747814696</v>
      </c>
      <c r="I191" s="12">
        <f t="shared" si="17"/>
        <v>1980947.5815603123</v>
      </c>
    </row>
    <row r="192" spans="2:9" x14ac:dyDescent="0.25">
      <c r="B192" s="10">
        <f t="shared" si="14"/>
        <v>163</v>
      </c>
      <c r="C192" s="12">
        <f t="shared" si="18"/>
        <v>14080.895796533698</v>
      </c>
      <c r="D192" s="12">
        <f t="shared" si="19"/>
        <v>3207.0773276197997</v>
      </c>
      <c r="E192" s="12">
        <f t="shared" si="20"/>
        <v>10873.818468913898</v>
      </c>
      <c r="F192" s="12"/>
      <c r="G192" s="12">
        <f t="shared" si="15"/>
        <v>1446635.3851942334</v>
      </c>
      <c r="H192" s="12">
        <f t="shared" si="16"/>
        <v>303364.61480576673</v>
      </c>
      <c r="I192" s="12">
        <f t="shared" si="17"/>
        <v>1991821.4000292262</v>
      </c>
    </row>
    <row r="193" spans="2:9" x14ac:dyDescent="0.25">
      <c r="B193" s="10">
        <f t="shared" si="14"/>
        <v>164</v>
      </c>
      <c r="C193" s="12">
        <f t="shared" si="18"/>
        <v>14080.895796533698</v>
      </c>
      <c r="D193" s="12">
        <f t="shared" si="19"/>
        <v>3231.1304075769476</v>
      </c>
      <c r="E193" s="12">
        <f t="shared" si="20"/>
        <v>10849.76538895675</v>
      </c>
      <c r="F193" s="12"/>
      <c r="G193" s="12">
        <f t="shared" si="15"/>
        <v>1443404.2547866565</v>
      </c>
      <c r="H193" s="12">
        <f t="shared" si="16"/>
        <v>306595.7452133437</v>
      </c>
      <c r="I193" s="12">
        <f t="shared" si="17"/>
        <v>2002671.165418183</v>
      </c>
    </row>
    <row r="194" spans="2:9" x14ac:dyDescent="0.25">
      <c r="B194" s="10">
        <f t="shared" si="14"/>
        <v>165</v>
      </c>
      <c r="C194" s="12">
        <f t="shared" si="18"/>
        <v>14080.895796533698</v>
      </c>
      <c r="D194" s="12">
        <f t="shared" si="19"/>
        <v>3255.3638856337748</v>
      </c>
      <c r="E194" s="12">
        <f t="shared" si="20"/>
        <v>10825.531910899923</v>
      </c>
      <c r="F194" s="12"/>
      <c r="G194" s="12">
        <f t="shared" si="15"/>
        <v>1440148.8909010226</v>
      </c>
      <c r="H194" s="12">
        <f t="shared" si="16"/>
        <v>309851.10909897747</v>
      </c>
      <c r="I194" s="12">
        <f t="shared" si="17"/>
        <v>2013496.697329083</v>
      </c>
    </row>
    <row r="195" spans="2:9" x14ac:dyDescent="0.25">
      <c r="B195" s="10">
        <f t="shared" si="14"/>
        <v>166</v>
      </c>
      <c r="C195" s="12">
        <f t="shared" si="18"/>
        <v>14080.895796533698</v>
      </c>
      <c r="D195" s="12">
        <f t="shared" si="19"/>
        <v>3279.779114776029</v>
      </c>
      <c r="E195" s="12">
        <f t="shared" si="20"/>
        <v>10801.116681757669</v>
      </c>
      <c r="F195" s="12"/>
      <c r="G195" s="12">
        <f t="shared" si="15"/>
        <v>1436869.1117862465</v>
      </c>
      <c r="H195" s="12">
        <f t="shared" si="16"/>
        <v>313130.88821375347</v>
      </c>
      <c r="I195" s="12">
        <f t="shared" si="17"/>
        <v>2024297.8140108406</v>
      </c>
    </row>
    <row r="196" spans="2:9" x14ac:dyDescent="0.25">
      <c r="B196" s="10">
        <f t="shared" si="14"/>
        <v>167</v>
      </c>
      <c r="C196" s="12">
        <f t="shared" si="18"/>
        <v>14080.895796533698</v>
      </c>
      <c r="D196" s="12">
        <f t="shared" si="19"/>
        <v>3304.3774581368489</v>
      </c>
      <c r="E196" s="12">
        <f t="shared" si="20"/>
        <v>10776.518338396849</v>
      </c>
      <c r="F196" s="12"/>
      <c r="G196" s="12">
        <f t="shared" si="15"/>
        <v>1433564.7343281098</v>
      </c>
      <c r="H196" s="12">
        <f t="shared" si="16"/>
        <v>316435.26567189035</v>
      </c>
      <c r="I196" s="12">
        <f t="shared" si="17"/>
        <v>2035074.3323492375</v>
      </c>
    </row>
    <row r="197" spans="2:9" x14ac:dyDescent="0.25">
      <c r="B197" s="10">
        <f t="shared" si="14"/>
        <v>168</v>
      </c>
      <c r="C197" s="12">
        <f t="shared" si="18"/>
        <v>14080.895796533698</v>
      </c>
      <c r="D197" s="12">
        <f t="shared" si="19"/>
        <v>3329.1602890728755</v>
      </c>
      <c r="E197" s="12">
        <f t="shared" si="20"/>
        <v>10751.735507460822</v>
      </c>
      <c r="F197" s="12"/>
      <c r="G197" s="12">
        <f t="shared" si="15"/>
        <v>1430235.5740390369</v>
      </c>
      <c r="H197" s="12">
        <f t="shared" si="16"/>
        <v>319764.42596096324</v>
      </c>
      <c r="I197" s="12">
        <f t="shared" si="17"/>
        <v>2045826.0678566983</v>
      </c>
    </row>
    <row r="198" spans="2:9" x14ac:dyDescent="0.25">
      <c r="B198" s="10">
        <f t="shared" si="14"/>
        <v>169</v>
      </c>
      <c r="C198" s="12">
        <f t="shared" si="18"/>
        <v>14080.895796533698</v>
      </c>
      <c r="D198" s="12">
        <f t="shared" si="19"/>
        <v>3354.1289912409211</v>
      </c>
      <c r="E198" s="12">
        <f t="shared" si="20"/>
        <v>10726.766805292777</v>
      </c>
      <c r="F198" s="12"/>
      <c r="G198" s="12">
        <f t="shared" si="15"/>
        <v>1426881.445047796</v>
      </c>
      <c r="H198" s="12">
        <f t="shared" si="16"/>
        <v>323118.55495220417</v>
      </c>
      <c r="I198" s="12">
        <f t="shared" si="17"/>
        <v>2056552.8346619911</v>
      </c>
    </row>
    <row r="199" spans="2:9" x14ac:dyDescent="0.25">
      <c r="B199" s="10">
        <f t="shared" si="14"/>
        <v>170</v>
      </c>
      <c r="C199" s="12">
        <f t="shared" si="18"/>
        <v>14080.895796533698</v>
      </c>
      <c r="D199" s="12">
        <f t="shared" si="19"/>
        <v>3379.2849586752272</v>
      </c>
      <c r="E199" s="12">
        <f t="shared" si="20"/>
        <v>10701.61083785847</v>
      </c>
      <c r="F199" s="12"/>
      <c r="G199" s="12">
        <f t="shared" si="15"/>
        <v>1423502.1600891207</v>
      </c>
      <c r="H199" s="12">
        <f t="shared" si="16"/>
        <v>326497.83991087938</v>
      </c>
      <c r="I199" s="12">
        <f t="shared" si="17"/>
        <v>2067254.4454998495</v>
      </c>
    </row>
    <row r="200" spans="2:9" x14ac:dyDescent="0.25">
      <c r="B200" s="10">
        <f t="shared" si="14"/>
        <v>171</v>
      </c>
      <c r="C200" s="12">
        <f t="shared" si="18"/>
        <v>14080.895796533698</v>
      </c>
      <c r="D200" s="12">
        <f t="shared" si="19"/>
        <v>3404.6295958652918</v>
      </c>
      <c r="E200" s="12">
        <f t="shared" si="20"/>
        <v>10676.266200668406</v>
      </c>
      <c r="F200" s="12"/>
      <c r="G200" s="12">
        <f t="shared" si="15"/>
        <v>1420097.5304932555</v>
      </c>
      <c r="H200" s="12">
        <f t="shared" si="16"/>
        <v>329902.46950674464</v>
      </c>
      <c r="I200" s="12">
        <f t="shared" si="17"/>
        <v>2077930.7117005179</v>
      </c>
    </row>
    <row r="201" spans="2:9" x14ac:dyDescent="0.25">
      <c r="B201" s="10">
        <f t="shared" si="14"/>
        <v>172</v>
      </c>
      <c r="C201" s="12">
        <f t="shared" si="18"/>
        <v>14080.895796533698</v>
      </c>
      <c r="D201" s="12">
        <f t="shared" si="19"/>
        <v>3430.164317834282</v>
      </c>
      <c r="E201" s="12">
        <f t="shared" si="20"/>
        <v>10650.731478699416</v>
      </c>
      <c r="F201" s="12"/>
      <c r="G201" s="12">
        <f t="shared" si="15"/>
        <v>1416667.3661754213</v>
      </c>
      <c r="H201" s="12">
        <f t="shared" si="16"/>
        <v>333332.63382457895</v>
      </c>
      <c r="I201" s="12">
        <f t="shared" si="17"/>
        <v>2088581.4431792174</v>
      </c>
    </row>
    <row r="202" spans="2:9" x14ac:dyDescent="0.25">
      <c r="B202" s="10">
        <f t="shared" si="14"/>
        <v>173</v>
      </c>
      <c r="C202" s="12">
        <f t="shared" si="18"/>
        <v>14080.895796533698</v>
      </c>
      <c r="D202" s="12">
        <f t="shared" si="19"/>
        <v>3455.8905502180387</v>
      </c>
      <c r="E202" s="12">
        <f t="shared" si="20"/>
        <v>10625.005246315659</v>
      </c>
      <c r="F202" s="12"/>
      <c r="G202" s="12">
        <f t="shared" si="15"/>
        <v>1413211.4756252032</v>
      </c>
      <c r="H202" s="12">
        <f t="shared" si="16"/>
        <v>336788.52437479701</v>
      </c>
      <c r="I202" s="12">
        <f t="shared" si="17"/>
        <v>2099206.4484255332</v>
      </c>
    </row>
    <row r="203" spans="2:9" x14ac:dyDescent="0.25">
      <c r="B203" s="10">
        <f t="shared" si="14"/>
        <v>174</v>
      </c>
      <c r="C203" s="12">
        <f t="shared" si="18"/>
        <v>14080.895796533698</v>
      </c>
      <c r="D203" s="12">
        <f t="shared" si="19"/>
        <v>3481.8097293446735</v>
      </c>
      <c r="E203" s="12">
        <f t="shared" si="20"/>
        <v>10599.086067189024</v>
      </c>
      <c r="F203" s="12"/>
      <c r="G203" s="12">
        <f t="shared" si="15"/>
        <v>1409729.6658958585</v>
      </c>
      <c r="H203" s="12">
        <f t="shared" si="16"/>
        <v>340270.33410414169</v>
      </c>
      <c r="I203" s="12">
        <f t="shared" si="17"/>
        <v>2109805.5344927222</v>
      </c>
    </row>
    <row r="204" spans="2:9" x14ac:dyDescent="0.25">
      <c r="B204" s="10">
        <f t="shared" ref="B204:B267" si="21">IF(OR(G203&lt;0.01,G203="",G203=0,),"",B203+1)</f>
        <v>175</v>
      </c>
      <c r="C204" s="12">
        <f t="shared" si="18"/>
        <v>14080.895796533698</v>
      </c>
      <c r="D204" s="12">
        <f t="shared" si="19"/>
        <v>3507.923302314759</v>
      </c>
      <c r="E204" s="12">
        <f t="shared" si="20"/>
        <v>10572.972494218939</v>
      </c>
      <c r="F204" s="12"/>
      <c r="G204" s="12">
        <f t="shared" ref="G204:G267" si="22">IF(OR(B204="",0),"",(G203-D204-F204))</f>
        <v>1406221.7425935438</v>
      </c>
      <c r="H204" s="12">
        <f t="shared" ref="H204:H267" si="23">IF(B204="","",(H203+D204+F204))</f>
        <v>343778.25740645645</v>
      </c>
      <c r="I204" s="12">
        <f t="shared" ref="I204:I267" si="24">IF(B204="","",(I203+E204))</f>
        <v>2120378.5069869412</v>
      </c>
    </row>
    <row r="205" spans="2:9" x14ac:dyDescent="0.25">
      <c r="B205" s="10">
        <f t="shared" si="21"/>
        <v>176</v>
      </c>
      <c r="C205" s="12">
        <f t="shared" si="18"/>
        <v>14080.895796533698</v>
      </c>
      <c r="D205" s="12">
        <f t="shared" si="19"/>
        <v>3534.2327270821188</v>
      </c>
      <c r="E205" s="12">
        <f t="shared" si="20"/>
        <v>10546.663069451579</v>
      </c>
      <c r="F205" s="12"/>
      <c r="G205" s="12">
        <f t="shared" si="22"/>
        <v>1402687.5098664616</v>
      </c>
      <c r="H205" s="12">
        <f t="shared" si="23"/>
        <v>347312.49013353855</v>
      </c>
      <c r="I205" s="12">
        <f t="shared" si="24"/>
        <v>2130925.1700563929</v>
      </c>
    </row>
    <row r="206" spans="2:9" x14ac:dyDescent="0.25">
      <c r="B206" s="10">
        <f t="shared" si="21"/>
        <v>177</v>
      </c>
      <c r="C206" s="12">
        <f t="shared" si="18"/>
        <v>14080.895796533698</v>
      </c>
      <c r="D206" s="12">
        <f t="shared" si="19"/>
        <v>3560.7394725352351</v>
      </c>
      <c r="E206" s="12">
        <f t="shared" si="20"/>
        <v>10520.156323998463</v>
      </c>
      <c r="F206" s="12"/>
      <c r="G206" s="12">
        <f t="shared" si="22"/>
        <v>1399126.7703939264</v>
      </c>
      <c r="H206" s="12">
        <f t="shared" si="23"/>
        <v>350873.22960607382</v>
      </c>
      <c r="I206" s="12">
        <f t="shared" si="24"/>
        <v>2141445.3263803911</v>
      </c>
    </row>
    <row r="207" spans="2:9" x14ac:dyDescent="0.25">
      <c r="B207" s="10">
        <f t="shared" si="21"/>
        <v>178</v>
      </c>
      <c r="C207" s="12">
        <f t="shared" si="18"/>
        <v>14080.895796533698</v>
      </c>
      <c r="D207" s="12">
        <f t="shared" si="19"/>
        <v>3587.4450185792502</v>
      </c>
      <c r="E207" s="12">
        <f t="shared" si="20"/>
        <v>10493.450777954447</v>
      </c>
      <c r="F207" s="12"/>
      <c r="G207" s="12">
        <f t="shared" si="22"/>
        <v>1395539.3253753472</v>
      </c>
      <c r="H207" s="12">
        <f t="shared" si="23"/>
        <v>354460.67462465307</v>
      </c>
      <c r="I207" s="12">
        <f t="shared" si="24"/>
        <v>2151938.7771583456</v>
      </c>
    </row>
    <row r="208" spans="2:9" x14ac:dyDescent="0.25">
      <c r="B208" s="10">
        <f t="shared" si="21"/>
        <v>179</v>
      </c>
      <c r="C208" s="12">
        <f t="shared" si="18"/>
        <v>14080.895796533698</v>
      </c>
      <c r="D208" s="12">
        <f t="shared" si="19"/>
        <v>3614.3508562185943</v>
      </c>
      <c r="E208" s="12">
        <f t="shared" si="20"/>
        <v>10466.544940315103</v>
      </c>
      <c r="F208" s="12"/>
      <c r="G208" s="12">
        <f t="shared" si="22"/>
        <v>1391924.9745191287</v>
      </c>
      <c r="H208" s="12">
        <f t="shared" si="23"/>
        <v>358075.02548087167</v>
      </c>
      <c r="I208" s="12">
        <f t="shared" si="24"/>
        <v>2162405.3220986607</v>
      </c>
    </row>
    <row r="209" spans="2:9" x14ac:dyDescent="0.25">
      <c r="B209" s="10">
        <f t="shared" si="21"/>
        <v>180</v>
      </c>
      <c r="C209" s="12">
        <f t="shared" si="18"/>
        <v>14080.895796533698</v>
      </c>
      <c r="D209" s="12">
        <f t="shared" si="19"/>
        <v>3641.4584876402332</v>
      </c>
      <c r="E209" s="12">
        <f t="shared" si="20"/>
        <v>10439.437308893464</v>
      </c>
      <c r="F209" s="12"/>
      <c r="G209" s="12">
        <f t="shared" si="22"/>
        <v>1388283.5160314885</v>
      </c>
      <c r="H209" s="12">
        <f t="shared" si="23"/>
        <v>361716.48396851192</v>
      </c>
      <c r="I209" s="12">
        <f t="shared" si="24"/>
        <v>2172844.7594075543</v>
      </c>
    </row>
    <row r="210" spans="2:9" x14ac:dyDescent="0.25">
      <c r="B210" s="10">
        <f t="shared" si="21"/>
        <v>181</v>
      </c>
      <c r="C210" s="12">
        <f t="shared" si="18"/>
        <v>14080.895796533698</v>
      </c>
      <c r="D210" s="12">
        <f t="shared" si="19"/>
        <v>3668.7694262975347</v>
      </c>
      <c r="E210" s="12">
        <f t="shared" si="20"/>
        <v>10412.126370236163</v>
      </c>
      <c r="F210" s="12"/>
      <c r="G210" s="12">
        <f t="shared" si="22"/>
        <v>1384614.7466051909</v>
      </c>
      <c r="H210" s="12">
        <f t="shared" si="23"/>
        <v>365385.25339480944</v>
      </c>
      <c r="I210" s="12">
        <f t="shared" si="24"/>
        <v>2183256.8857777906</v>
      </c>
    </row>
    <row r="211" spans="2:9" x14ac:dyDescent="0.25">
      <c r="B211" s="10">
        <f t="shared" si="21"/>
        <v>182</v>
      </c>
      <c r="C211" s="12">
        <f t="shared" si="18"/>
        <v>14080.895796533698</v>
      </c>
      <c r="D211" s="12">
        <f t="shared" si="19"/>
        <v>3696.285196994766</v>
      </c>
      <c r="E211" s="12">
        <f t="shared" si="20"/>
        <v>10384.610599538932</v>
      </c>
      <c r="F211" s="12"/>
      <c r="G211" s="12">
        <f t="shared" si="22"/>
        <v>1380918.4614081962</v>
      </c>
      <c r="H211" s="12">
        <f t="shared" si="23"/>
        <v>369081.53859180422</v>
      </c>
      <c r="I211" s="12">
        <f t="shared" si="24"/>
        <v>2193641.4963773293</v>
      </c>
    </row>
    <row r="212" spans="2:9" x14ac:dyDescent="0.25">
      <c r="B212" s="10">
        <f t="shared" si="21"/>
        <v>183</v>
      </c>
      <c r="C212" s="12">
        <f t="shared" si="18"/>
        <v>14080.895796533698</v>
      </c>
      <c r="D212" s="12">
        <f t="shared" si="19"/>
        <v>3724.0073359722264</v>
      </c>
      <c r="E212" s="12">
        <f t="shared" si="20"/>
        <v>10356.888460561471</v>
      </c>
      <c r="F212" s="12"/>
      <c r="G212" s="12">
        <f t="shared" si="22"/>
        <v>1377194.454072224</v>
      </c>
      <c r="H212" s="12">
        <f t="shared" si="23"/>
        <v>372805.54592777643</v>
      </c>
      <c r="I212" s="12">
        <f t="shared" si="24"/>
        <v>2203998.384837891</v>
      </c>
    </row>
    <row r="213" spans="2:9" x14ac:dyDescent="0.25">
      <c r="B213" s="10">
        <f t="shared" si="21"/>
        <v>184</v>
      </c>
      <c r="C213" s="12">
        <f t="shared" si="18"/>
        <v>14080.895796533698</v>
      </c>
      <c r="D213" s="12">
        <f t="shared" si="19"/>
        <v>3751.9373909920178</v>
      </c>
      <c r="E213" s="12">
        <f t="shared" si="20"/>
        <v>10328.95840554168</v>
      </c>
      <c r="F213" s="12"/>
      <c r="G213" s="12">
        <f t="shared" si="22"/>
        <v>1373442.516681232</v>
      </c>
      <c r="H213" s="12">
        <f t="shared" si="23"/>
        <v>376557.48331876844</v>
      </c>
      <c r="I213" s="12">
        <f t="shared" si="24"/>
        <v>2214327.3432434327</v>
      </c>
    </row>
    <row r="214" spans="2:9" x14ac:dyDescent="0.25">
      <c r="B214" s="10">
        <f t="shared" si="21"/>
        <v>185</v>
      </c>
      <c r="C214" s="12">
        <f t="shared" si="18"/>
        <v>14080.895796533698</v>
      </c>
      <c r="D214" s="12">
        <f t="shared" si="19"/>
        <v>3780.0769214244574</v>
      </c>
      <c r="E214" s="12">
        <f t="shared" si="20"/>
        <v>10300.81887510924</v>
      </c>
      <c r="F214" s="12"/>
      <c r="G214" s="12">
        <f t="shared" si="22"/>
        <v>1369662.4397598077</v>
      </c>
      <c r="H214" s="12">
        <f t="shared" si="23"/>
        <v>380337.56024019292</v>
      </c>
      <c r="I214" s="12">
        <f t="shared" si="24"/>
        <v>2224628.162118542</v>
      </c>
    </row>
    <row r="215" spans="2:9" x14ac:dyDescent="0.25">
      <c r="B215" s="10">
        <f t="shared" si="21"/>
        <v>186</v>
      </c>
      <c r="C215" s="12">
        <f t="shared" si="18"/>
        <v>14080.895796533698</v>
      </c>
      <c r="D215" s="12">
        <f t="shared" si="19"/>
        <v>3808.4274983351406</v>
      </c>
      <c r="E215" s="12">
        <f t="shared" si="20"/>
        <v>10272.468298198557</v>
      </c>
      <c r="F215" s="12"/>
      <c r="G215" s="12">
        <f t="shared" si="22"/>
        <v>1365854.0122614724</v>
      </c>
      <c r="H215" s="12">
        <f t="shared" si="23"/>
        <v>384145.98773852806</v>
      </c>
      <c r="I215" s="12">
        <f t="shared" si="24"/>
        <v>2234900.6304167407</v>
      </c>
    </row>
    <row r="216" spans="2:9" x14ac:dyDescent="0.25">
      <c r="B216" s="10">
        <f t="shared" si="21"/>
        <v>187</v>
      </c>
      <c r="C216" s="12">
        <f t="shared" si="18"/>
        <v>14080.895796533698</v>
      </c>
      <c r="D216" s="12">
        <f t="shared" si="19"/>
        <v>3836.9907045726541</v>
      </c>
      <c r="E216" s="12">
        <f t="shared" si="20"/>
        <v>10243.905091961044</v>
      </c>
      <c r="F216" s="12"/>
      <c r="G216" s="12">
        <f t="shared" si="22"/>
        <v>1362017.0215568997</v>
      </c>
      <c r="H216" s="12">
        <f t="shared" si="23"/>
        <v>387982.9784431007</v>
      </c>
      <c r="I216" s="12">
        <f t="shared" si="24"/>
        <v>2245144.5355087016</v>
      </c>
    </row>
    <row r="217" spans="2:9" x14ac:dyDescent="0.25">
      <c r="B217" s="10">
        <f t="shared" si="21"/>
        <v>188</v>
      </c>
      <c r="C217" s="12">
        <f t="shared" si="18"/>
        <v>14080.895796533698</v>
      </c>
      <c r="D217" s="12">
        <f t="shared" si="19"/>
        <v>3865.7681348569513</v>
      </c>
      <c r="E217" s="12">
        <f t="shared" si="20"/>
        <v>10215.127661676746</v>
      </c>
      <c r="F217" s="12"/>
      <c r="G217" s="12">
        <f t="shared" si="22"/>
        <v>1358151.2534220426</v>
      </c>
      <c r="H217" s="12">
        <f t="shared" si="23"/>
        <v>391848.74657795765</v>
      </c>
      <c r="I217" s="12">
        <f t="shared" si="24"/>
        <v>2255359.6631703782</v>
      </c>
    </row>
    <row r="218" spans="2:9" x14ac:dyDescent="0.25">
      <c r="B218" s="10">
        <f t="shared" si="21"/>
        <v>189</v>
      </c>
      <c r="C218" s="12">
        <f t="shared" si="18"/>
        <v>14080.895796533698</v>
      </c>
      <c r="D218" s="12">
        <f t="shared" si="19"/>
        <v>3894.7613958683778</v>
      </c>
      <c r="E218" s="12">
        <f t="shared" si="20"/>
        <v>10186.13440066532</v>
      </c>
      <c r="F218" s="12"/>
      <c r="G218" s="12">
        <f t="shared" si="22"/>
        <v>1354256.4920261742</v>
      </c>
      <c r="H218" s="12">
        <f t="shared" si="23"/>
        <v>395743.50797382602</v>
      </c>
      <c r="I218" s="12">
        <f t="shared" si="24"/>
        <v>2265545.7975710435</v>
      </c>
    </row>
    <row r="219" spans="2:9" x14ac:dyDescent="0.25">
      <c r="B219" s="10">
        <f t="shared" si="21"/>
        <v>190</v>
      </c>
      <c r="C219" s="12">
        <f t="shared" si="18"/>
        <v>14080.895796533698</v>
      </c>
      <c r="D219" s="12">
        <f t="shared" si="19"/>
        <v>3923.9721063373909</v>
      </c>
      <c r="E219" s="12">
        <f t="shared" si="20"/>
        <v>10156.923690196307</v>
      </c>
      <c r="F219" s="12"/>
      <c r="G219" s="12">
        <f t="shared" si="22"/>
        <v>1350332.5199198369</v>
      </c>
      <c r="H219" s="12">
        <f t="shared" si="23"/>
        <v>399667.4800801634</v>
      </c>
      <c r="I219" s="12">
        <f t="shared" si="24"/>
        <v>2275702.7212612396</v>
      </c>
    </row>
    <row r="220" spans="2:9" x14ac:dyDescent="0.25">
      <c r="B220" s="10">
        <f t="shared" si="21"/>
        <v>191</v>
      </c>
      <c r="C220" s="12">
        <f t="shared" si="18"/>
        <v>14080.895796533698</v>
      </c>
      <c r="D220" s="12">
        <f t="shared" si="19"/>
        <v>3953.4018971349215</v>
      </c>
      <c r="E220" s="12">
        <f t="shared" si="20"/>
        <v>10127.493899398776</v>
      </c>
      <c r="F220" s="12"/>
      <c r="G220" s="12">
        <f t="shared" si="22"/>
        <v>1346379.1180227019</v>
      </c>
      <c r="H220" s="12">
        <f t="shared" si="23"/>
        <v>403620.8819772983</v>
      </c>
      <c r="I220" s="12">
        <f t="shared" si="24"/>
        <v>2285830.2151606386</v>
      </c>
    </row>
    <row r="221" spans="2:9" x14ac:dyDescent="0.25">
      <c r="B221" s="10">
        <f t="shared" si="21"/>
        <v>192</v>
      </c>
      <c r="C221" s="12">
        <f t="shared" si="18"/>
        <v>14080.895796533698</v>
      </c>
      <c r="D221" s="12">
        <f t="shared" si="19"/>
        <v>3983.0524113634328</v>
      </c>
      <c r="E221" s="12">
        <f t="shared" si="20"/>
        <v>10097.843385170265</v>
      </c>
      <c r="F221" s="12"/>
      <c r="G221" s="12">
        <f t="shared" si="22"/>
        <v>1342396.0656113385</v>
      </c>
      <c r="H221" s="12">
        <f t="shared" si="23"/>
        <v>407603.93438866176</v>
      </c>
      <c r="I221" s="12">
        <f t="shared" si="24"/>
        <v>2295928.0585458088</v>
      </c>
    </row>
    <row r="222" spans="2:9" x14ac:dyDescent="0.25">
      <c r="B222" s="10">
        <f t="shared" si="21"/>
        <v>193</v>
      </c>
      <c r="C222" s="12">
        <f t="shared" si="18"/>
        <v>14080.895796533698</v>
      </c>
      <c r="D222" s="12">
        <f t="shared" si="19"/>
        <v>4012.9253044486595</v>
      </c>
      <c r="E222" s="12">
        <f t="shared" si="20"/>
        <v>10067.970492085038</v>
      </c>
      <c r="F222" s="12"/>
      <c r="G222" s="12">
        <f t="shared" si="22"/>
        <v>1338383.1403068898</v>
      </c>
      <c r="H222" s="12">
        <f t="shared" si="23"/>
        <v>411616.8596931104</v>
      </c>
      <c r="I222" s="12">
        <f t="shared" si="24"/>
        <v>2305996.0290378937</v>
      </c>
    </row>
    <row r="223" spans="2:9" x14ac:dyDescent="0.25">
      <c r="B223" s="10">
        <f t="shared" si="21"/>
        <v>194</v>
      </c>
      <c r="C223" s="12">
        <f t="shared" si="18"/>
        <v>14080.895796533698</v>
      </c>
      <c r="D223" s="12">
        <f t="shared" si="19"/>
        <v>4043.0222442320246</v>
      </c>
      <c r="E223" s="12">
        <f t="shared" si="20"/>
        <v>10037.873552301673</v>
      </c>
      <c r="F223" s="12"/>
      <c r="G223" s="12">
        <f t="shared" si="22"/>
        <v>1334340.1180626578</v>
      </c>
      <c r="H223" s="12">
        <f t="shared" si="23"/>
        <v>415659.8819373424</v>
      </c>
      <c r="I223" s="12">
        <f t="shared" si="24"/>
        <v>2316033.9025901956</v>
      </c>
    </row>
    <row r="224" spans="2:9" x14ac:dyDescent="0.25">
      <c r="B224" s="10">
        <f t="shared" si="21"/>
        <v>195</v>
      </c>
      <c r="C224" s="12">
        <f t="shared" ref="C224:C287" si="25">IF(B224="","",IF($H$6&gt;((G223*$H$5)+G223),((G223*$H$5)+G223),$H$6))</f>
        <v>14080.895796533698</v>
      </c>
      <c r="D224" s="12">
        <f t="shared" ref="D224:D287" si="26">IF(B224="","",(C224-E224))</f>
        <v>4073.3449110637648</v>
      </c>
      <c r="E224" s="12">
        <f t="shared" ref="E224:E287" si="27">IF(B224="","",(G223*$H$5))</f>
        <v>10007.550885469933</v>
      </c>
      <c r="F224" s="12"/>
      <c r="G224" s="12">
        <f t="shared" si="22"/>
        <v>1330266.773151594</v>
      </c>
      <c r="H224" s="12">
        <f t="shared" si="23"/>
        <v>419733.22684840619</v>
      </c>
      <c r="I224" s="12">
        <f t="shared" si="24"/>
        <v>2326041.4534756658</v>
      </c>
    </row>
    <row r="225" spans="2:9" x14ac:dyDescent="0.25">
      <c r="B225" s="10">
        <f t="shared" si="21"/>
        <v>196</v>
      </c>
      <c r="C225" s="12">
        <f t="shared" si="25"/>
        <v>14080.895796533698</v>
      </c>
      <c r="D225" s="12">
        <f t="shared" si="26"/>
        <v>4103.894997896743</v>
      </c>
      <c r="E225" s="12">
        <f t="shared" si="27"/>
        <v>9977.0007986369546</v>
      </c>
      <c r="F225" s="12"/>
      <c r="G225" s="12">
        <f t="shared" si="22"/>
        <v>1326162.8781536971</v>
      </c>
      <c r="H225" s="12">
        <f t="shared" si="23"/>
        <v>423837.12184630294</v>
      </c>
      <c r="I225" s="12">
        <f t="shared" si="24"/>
        <v>2336018.4542743028</v>
      </c>
    </row>
    <row r="226" spans="2:9" x14ac:dyDescent="0.25">
      <c r="B226" s="10">
        <f t="shared" si="21"/>
        <v>197</v>
      </c>
      <c r="C226" s="12">
        <f t="shared" si="25"/>
        <v>14080.895796533698</v>
      </c>
      <c r="D226" s="12">
        <f t="shared" si="26"/>
        <v>4134.6742103809702</v>
      </c>
      <c r="E226" s="12">
        <f t="shared" si="27"/>
        <v>9946.2215861527275</v>
      </c>
      <c r="F226" s="12"/>
      <c r="G226" s="12">
        <f t="shared" si="22"/>
        <v>1322028.2039433161</v>
      </c>
      <c r="H226" s="12">
        <f t="shared" si="23"/>
        <v>427971.79605668393</v>
      </c>
      <c r="I226" s="12">
        <f t="shared" si="24"/>
        <v>2345964.6758604557</v>
      </c>
    </row>
    <row r="227" spans="2:9" x14ac:dyDescent="0.25">
      <c r="B227" s="10">
        <f t="shared" si="21"/>
        <v>198</v>
      </c>
      <c r="C227" s="12">
        <f t="shared" si="25"/>
        <v>14080.895796533698</v>
      </c>
      <c r="D227" s="12">
        <f t="shared" si="26"/>
        <v>4165.6842669588277</v>
      </c>
      <c r="E227" s="12">
        <f t="shared" si="27"/>
        <v>9915.2115295748699</v>
      </c>
      <c r="F227" s="12"/>
      <c r="G227" s="12">
        <f t="shared" si="22"/>
        <v>1317862.5196763573</v>
      </c>
      <c r="H227" s="12">
        <f t="shared" si="23"/>
        <v>432137.48032364278</v>
      </c>
      <c r="I227" s="12">
        <f t="shared" si="24"/>
        <v>2355879.8873900305</v>
      </c>
    </row>
    <row r="228" spans="2:9" x14ac:dyDescent="0.25">
      <c r="B228" s="10">
        <f t="shared" si="21"/>
        <v>199</v>
      </c>
      <c r="C228" s="12">
        <f t="shared" si="25"/>
        <v>14080.895796533698</v>
      </c>
      <c r="D228" s="12">
        <f t="shared" si="26"/>
        <v>4196.9268989610191</v>
      </c>
      <c r="E228" s="12">
        <f t="shared" si="27"/>
        <v>9883.9688975726785</v>
      </c>
      <c r="F228" s="12"/>
      <c r="G228" s="12">
        <f t="shared" si="22"/>
        <v>1313665.5927773963</v>
      </c>
      <c r="H228" s="12">
        <f t="shared" si="23"/>
        <v>436334.4072226038</v>
      </c>
      <c r="I228" s="12">
        <f t="shared" si="24"/>
        <v>2365763.8562876033</v>
      </c>
    </row>
    <row r="229" spans="2:9" x14ac:dyDescent="0.25">
      <c r="B229" s="10">
        <f t="shared" si="21"/>
        <v>200</v>
      </c>
      <c r="C229" s="12">
        <f t="shared" si="25"/>
        <v>14080.895796533698</v>
      </c>
      <c r="D229" s="12">
        <f t="shared" si="26"/>
        <v>4228.4038507032255</v>
      </c>
      <c r="E229" s="12">
        <f t="shared" si="27"/>
        <v>9852.4919458304721</v>
      </c>
      <c r="F229" s="12"/>
      <c r="G229" s="12">
        <f t="shared" si="22"/>
        <v>1309437.1889266931</v>
      </c>
      <c r="H229" s="12">
        <f t="shared" si="23"/>
        <v>440562.81107330701</v>
      </c>
      <c r="I229" s="12">
        <f t="shared" si="24"/>
        <v>2375616.3482334339</v>
      </c>
    </row>
    <row r="230" spans="2:9" x14ac:dyDescent="0.25">
      <c r="B230" s="10">
        <f t="shared" si="21"/>
        <v>201</v>
      </c>
      <c r="C230" s="12">
        <f t="shared" si="25"/>
        <v>14080.895796533698</v>
      </c>
      <c r="D230" s="12">
        <f t="shared" si="26"/>
        <v>4260.1168795835001</v>
      </c>
      <c r="E230" s="12">
        <f t="shared" si="27"/>
        <v>9820.7789169501975</v>
      </c>
      <c r="F230" s="12"/>
      <c r="G230" s="12">
        <f t="shared" si="22"/>
        <v>1305177.0720471095</v>
      </c>
      <c r="H230" s="12">
        <f t="shared" si="23"/>
        <v>444822.92795289052</v>
      </c>
      <c r="I230" s="12">
        <f t="shared" si="24"/>
        <v>2385437.1271503842</v>
      </c>
    </row>
    <row r="231" spans="2:9" x14ac:dyDescent="0.25">
      <c r="B231" s="10">
        <f t="shared" si="21"/>
        <v>202</v>
      </c>
      <c r="C231" s="12">
        <f t="shared" si="25"/>
        <v>14080.895796533698</v>
      </c>
      <c r="D231" s="12">
        <f t="shared" si="26"/>
        <v>4292.0677561803768</v>
      </c>
      <c r="E231" s="12">
        <f t="shared" si="27"/>
        <v>9788.8280403533208</v>
      </c>
      <c r="F231" s="12"/>
      <c r="G231" s="12">
        <f t="shared" si="22"/>
        <v>1300885.0042909291</v>
      </c>
      <c r="H231" s="12">
        <f t="shared" si="23"/>
        <v>449114.99570907088</v>
      </c>
      <c r="I231" s="12">
        <f t="shared" si="24"/>
        <v>2395225.9551907377</v>
      </c>
    </row>
    <row r="232" spans="2:9" x14ac:dyDescent="0.25">
      <c r="B232" s="10">
        <f t="shared" si="21"/>
        <v>203</v>
      </c>
      <c r="C232" s="12">
        <f t="shared" si="25"/>
        <v>14080.895796533698</v>
      </c>
      <c r="D232" s="12">
        <f t="shared" si="26"/>
        <v>4324.2582643517308</v>
      </c>
      <c r="E232" s="12">
        <f t="shared" si="27"/>
        <v>9756.6375321819669</v>
      </c>
      <c r="F232" s="12"/>
      <c r="G232" s="12">
        <f t="shared" si="22"/>
        <v>1296560.7460265774</v>
      </c>
      <c r="H232" s="12">
        <f t="shared" si="23"/>
        <v>453439.25397342263</v>
      </c>
      <c r="I232" s="12">
        <f t="shared" si="24"/>
        <v>2404982.5927229198</v>
      </c>
    </row>
    <row r="233" spans="2:9" x14ac:dyDescent="0.25">
      <c r="B233" s="10">
        <f t="shared" si="21"/>
        <v>204</v>
      </c>
      <c r="C233" s="12">
        <f t="shared" si="25"/>
        <v>14080.895796533698</v>
      </c>
      <c r="D233" s="12">
        <f t="shared" si="26"/>
        <v>4356.6902013343679</v>
      </c>
      <c r="E233" s="12">
        <f t="shared" si="27"/>
        <v>9724.2055951993298</v>
      </c>
      <c r="F233" s="12"/>
      <c r="G233" s="12">
        <f t="shared" si="22"/>
        <v>1292204.055825243</v>
      </c>
      <c r="H233" s="12">
        <f t="shared" si="23"/>
        <v>457795.94417475699</v>
      </c>
      <c r="I233" s="12">
        <f t="shared" si="24"/>
        <v>2414706.7983181193</v>
      </c>
    </row>
    <row r="234" spans="2:9" x14ac:dyDescent="0.25">
      <c r="B234" s="10">
        <f t="shared" si="21"/>
        <v>205</v>
      </c>
      <c r="C234" s="12">
        <f t="shared" si="25"/>
        <v>14080.895796533698</v>
      </c>
      <c r="D234" s="12">
        <f t="shared" si="26"/>
        <v>4389.365377844375</v>
      </c>
      <c r="E234" s="12">
        <f t="shared" si="27"/>
        <v>9691.5304186893227</v>
      </c>
      <c r="F234" s="12"/>
      <c r="G234" s="12">
        <f t="shared" si="22"/>
        <v>1287814.6904473987</v>
      </c>
      <c r="H234" s="12">
        <f t="shared" si="23"/>
        <v>462185.30955260136</v>
      </c>
      <c r="I234" s="12">
        <f t="shared" si="24"/>
        <v>2424398.3287368086</v>
      </c>
    </row>
    <row r="235" spans="2:9" x14ac:dyDescent="0.25">
      <c r="B235" s="10">
        <f t="shared" si="21"/>
        <v>206</v>
      </c>
      <c r="C235" s="12">
        <f t="shared" si="25"/>
        <v>14080.895796533698</v>
      </c>
      <c r="D235" s="12">
        <f t="shared" si="26"/>
        <v>4422.2856181782081</v>
      </c>
      <c r="E235" s="12">
        <f t="shared" si="27"/>
        <v>9658.6101783554896</v>
      </c>
      <c r="F235" s="12"/>
      <c r="G235" s="12">
        <f t="shared" si="22"/>
        <v>1283392.4048292204</v>
      </c>
      <c r="H235" s="12">
        <f t="shared" si="23"/>
        <v>466607.59517077956</v>
      </c>
      <c r="I235" s="12">
        <f t="shared" si="24"/>
        <v>2434056.9389151642</v>
      </c>
    </row>
    <row r="236" spans="2:9" x14ac:dyDescent="0.25">
      <c r="B236" s="10">
        <f t="shared" si="21"/>
        <v>207</v>
      </c>
      <c r="C236" s="12">
        <f t="shared" si="25"/>
        <v>14080.895796533698</v>
      </c>
      <c r="D236" s="12">
        <f t="shared" si="26"/>
        <v>4455.4527603145452</v>
      </c>
      <c r="E236" s="12">
        <f t="shared" si="27"/>
        <v>9625.4430362191524</v>
      </c>
      <c r="F236" s="12"/>
      <c r="G236" s="12">
        <f t="shared" si="22"/>
        <v>1278936.9520689058</v>
      </c>
      <c r="H236" s="12">
        <f t="shared" si="23"/>
        <v>471063.04793109413</v>
      </c>
      <c r="I236" s="12">
        <f t="shared" si="24"/>
        <v>2443682.3819513833</v>
      </c>
    </row>
    <row r="237" spans="2:9" x14ac:dyDescent="0.25">
      <c r="B237" s="10">
        <f t="shared" si="21"/>
        <v>208</v>
      </c>
      <c r="C237" s="12">
        <f t="shared" si="25"/>
        <v>14080.895796533698</v>
      </c>
      <c r="D237" s="12">
        <f t="shared" si="26"/>
        <v>4488.8686560169044</v>
      </c>
      <c r="E237" s="12">
        <f t="shared" si="27"/>
        <v>9592.0271405167932</v>
      </c>
      <c r="F237" s="12"/>
      <c r="G237" s="12">
        <f t="shared" si="22"/>
        <v>1274448.0834128889</v>
      </c>
      <c r="H237" s="12">
        <f t="shared" si="23"/>
        <v>475551.91658711102</v>
      </c>
      <c r="I237" s="12">
        <f t="shared" si="24"/>
        <v>2453274.4090919001</v>
      </c>
    </row>
    <row r="238" spans="2:9" x14ac:dyDescent="0.25">
      <c r="B238" s="10">
        <f t="shared" si="21"/>
        <v>209</v>
      </c>
      <c r="C238" s="12">
        <f t="shared" si="25"/>
        <v>14080.895796533698</v>
      </c>
      <c r="D238" s="12">
        <f t="shared" si="26"/>
        <v>4522.5351709370316</v>
      </c>
      <c r="E238" s="12">
        <f t="shared" si="27"/>
        <v>9558.3606255966661</v>
      </c>
      <c r="F238" s="12"/>
      <c r="G238" s="12">
        <f t="shared" si="22"/>
        <v>1269925.548241952</v>
      </c>
      <c r="H238" s="12">
        <f t="shared" si="23"/>
        <v>480074.45175804803</v>
      </c>
      <c r="I238" s="12">
        <f t="shared" si="24"/>
        <v>2462832.7697174968</v>
      </c>
    </row>
    <row r="239" spans="2:9" x14ac:dyDescent="0.25">
      <c r="B239" s="10">
        <f t="shared" si="21"/>
        <v>210</v>
      </c>
      <c r="C239" s="12">
        <f t="shared" si="25"/>
        <v>14080.895796533698</v>
      </c>
      <c r="D239" s="12">
        <f t="shared" si="26"/>
        <v>4556.4541847190576</v>
      </c>
      <c r="E239" s="12">
        <f t="shared" si="27"/>
        <v>9524.4416118146401</v>
      </c>
      <c r="F239" s="12"/>
      <c r="G239" s="12">
        <f t="shared" si="22"/>
        <v>1265369.0940572328</v>
      </c>
      <c r="H239" s="12">
        <f t="shared" si="23"/>
        <v>484630.9059427671</v>
      </c>
      <c r="I239" s="12">
        <f t="shared" si="24"/>
        <v>2472357.2113293116</v>
      </c>
    </row>
    <row r="240" spans="2:9" x14ac:dyDescent="0.25">
      <c r="B240" s="10">
        <f t="shared" si="21"/>
        <v>211</v>
      </c>
      <c r="C240" s="12">
        <f t="shared" si="25"/>
        <v>14080.895796533698</v>
      </c>
      <c r="D240" s="12">
        <f t="shared" si="26"/>
        <v>4590.6275911044522</v>
      </c>
      <c r="E240" s="12">
        <f t="shared" si="27"/>
        <v>9490.2682054292454</v>
      </c>
      <c r="F240" s="12"/>
      <c r="G240" s="12">
        <f t="shared" si="22"/>
        <v>1260778.4664661284</v>
      </c>
      <c r="H240" s="12">
        <f t="shared" si="23"/>
        <v>489221.53353387158</v>
      </c>
      <c r="I240" s="12">
        <f t="shared" si="24"/>
        <v>2481847.479534741</v>
      </c>
    </row>
    <row r="241" spans="2:9" x14ac:dyDescent="0.25">
      <c r="B241" s="10">
        <f t="shared" si="21"/>
        <v>212</v>
      </c>
      <c r="C241" s="12">
        <f t="shared" si="25"/>
        <v>14080.895796533698</v>
      </c>
      <c r="D241" s="12">
        <f t="shared" si="26"/>
        <v>4625.0572980377347</v>
      </c>
      <c r="E241" s="12">
        <f t="shared" si="27"/>
        <v>9455.838498495963</v>
      </c>
      <c r="F241" s="12"/>
      <c r="G241" s="12">
        <f t="shared" si="22"/>
        <v>1256153.4091680907</v>
      </c>
      <c r="H241" s="12">
        <f t="shared" si="23"/>
        <v>493846.59083190933</v>
      </c>
      <c r="I241" s="12">
        <f t="shared" si="24"/>
        <v>2491303.318033237</v>
      </c>
    </row>
    <row r="242" spans="2:9" x14ac:dyDescent="0.25">
      <c r="B242" s="10">
        <f t="shared" si="21"/>
        <v>213</v>
      </c>
      <c r="C242" s="12">
        <f t="shared" si="25"/>
        <v>14080.895796533698</v>
      </c>
      <c r="D242" s="12">
        <f t="shared" si="26"/>
        <v>4659.7452277730172</v>
      </c>
      <c r="E242" s="12">
        <f t="shared" si="27"/>
        <v>9421.1505687606805</v>
      </c>
      <c r="F242" s="12"/>
      <c r="G242" s="12">
        <f t="shared" si="22"/>
        <v>1251493.6639403177</v>
      </c>
      <c r="H242" s="12">
        <f t="shared" si="23"/>
        <v>498506.33605968236</v>
      </c>
      <c r="I242" s="12">
        <f t="shared" si="24"/>
        <v>2500724.4686019975</v>
      </c>
    </row>
    <row r="243" spans="2:9" x14ac:dyDescent="0.25">
      <c r="B243" s="10">
        <f t="shared" si="21"/>
        <v>214</v>
      </c>
      <c r="C243" s="12">
        <f t="shared" si="25"/>
        <v>14080.895796533698</v>
      </c>
      <c r="D243" s="12">
        <f t="shared" si="26"/>
        <v>4694.6933169813146</v>
      </c>
      <c r="E243" s="12">
        <f t="shared" si="27"/>
        <v>9386.202479552383</v>
      </c>
      <c r="F243" s="12"/>
      <c r="G243" s="12">
        <f t="shared" si="22"/>
        <v>1246798.9706233363</v>
      </c>
      <c r="H243" s="12">
        <f t="shared" si="23"/>
        <v>503201.02937666368</v>
      </c>
      <c r="I243" s="12">
        <f t="shared" si="24"/>
        <v>2510110.67108155</v>
      </c>
    </row>
    <row r="244" spans="2:9" x14ac:dyDescent="0.25">
      <c r="B244" s="10">
        <f t="shared" si="21"/>
        <v>215</v>
      </c>
      <c r="C244" s="12">
        <f t="shared" si="25"/>
        <v>14080.895796533698</v>
      </c>
      <c r="D244" s="12">
        <f t="shared" si="26"/>
        <v>4729.9035168586761</v>
      </c>
      <c r="E244" s="12">
        <f t="shared" si="27"/>
        <v>9350.9922796750216</v>
      </c>
      <c r="F244" s="12"/>
      <c r="G244" s="12">
        <f t="shared" si="22"/>
        <v>1242069.0671064777</v>
      </c>
      <c r="H244" s="12">
        <f t="shared" si="23"/>
        <v>507930.93289352237</v>
      </c>
      <c r="I244" s="12">
        <f t="shared" si="24"/>
        <v>2519461.6633612248</v>
      </c>
    </row>
    <row r="245" spans="2:9" x14ac:dyDescent="0.25">
      <c r="B245" s="10">
        <f t="shared" si="21"/>
        <v>216</v>
      </c>
      <c r="C245" s="12">
        <f t="shared" si="25"/>
        <v>14080.895796533698</v>
      </c>
      <c r="D245" s="12">
        <f t="shared" si="26"/>
        <v>4765.377793235115</v>
      </c>
      <c r="E245" s="12">
        <f t="shared" si="27"/>
        <v>9315.5180032985827</v>
      </c>
      <c r="F245" s="12"/>
      <c r="G245" s="12">
        <f t="shared" si="22"/>
        <v>1237303.6893132427</v>
      </c>
      <c r="H245" s="12">
        <f t="shared" si="23"/>
        <v>512696.3106867575</v>
      </c>
      <c r="I245" s="12">
        <f t="shared" si="24"/>
        <v>2528777.1813645232</v>
      </c>
    </row>
    <row r="246" spans="2:9" x14ac:dyDescent="0.25">
      <c r="B246" s="10">
        <f t="shared" si="21"/>
        <v>217</v>
      </c>
      <c r="C246" s="12">
        <f t="shared" si="25"/>
        <v>14080.895796533698</v>
      </c>
      <c r="D246" s="12">
        <f t="shared" si="26"/>
        <v>4801.1181266843778</v>
      </c>
      <c r="E246" s="12">
        <f t="shared" si="27"/>
        <v>9279.7776698493199</v>
      </c>
      <c r="F246" s="12"/>
      <c r="G246" s="12">
        <f t="shared" si="22"/>
        <v>1232502.5711865583</v>
      </c>
      <c r="H246" s="12">
        <f t="shared" si="23"/>
        <v>517497.42881344189</v>
      </c>
      <c r="I246" s="12">
        <f t="shared" si="24"/>
        <v>2538056.9590343726</v>
      </c>
    </row>
    <row r="247" spans="2:9" x14ac:dyDescent="0.25">
      <c r="B247" s="10">
        <f t="shared" si="21"/>
        <v>218</v>
      </c>
      <c r="C247" s="12">
        <f t="shared" si="25"/>
        <v>14080.895796533698</v>
      </c>
      <c r="D247" s="12">
        <f t="shared" si="26"/>
        <v>4837.1265126345097</v>
      </c>
      <c r="E247" s="12">
        <f t="shared" si="27"/>
        <v>9243.7692838991879</v>
      </c>
      <c r="F247" s="12"/>
      <c r="G247" s="12">
        <f t="shared" si="22"/>
        <v>1227665.4446739238</v>
      </c>
      <c r="H247" s="12">
        <f t="shared" si="23"/>
        <v>522334.5553260764</v>
      </c>
      <c r="I247" s="12">
        <f t="shared" si="24"/>
        <v>2547300.7283182717</v>
      </c>
    </row>
    <row r="248" spans="2:9" x14ac:dyDescent="0.25">
      <c r="B248" s="10">
        <f t="shared" si="21"/>
        <v>219</v>
      </c>
      <c r="C248" s="12">
        <f t="shared" si="25"/>
        <v>14080.895796533698</v>
      </c>
      <c r="D248" s="12">
        <f t="shared" si="26"/>
        <v>4873.4049614792693</v>
      </c>
      <c r="E248" s="12">
        <f t="shared" si="27"/>
        <v>9207.4908350544283</v>
      </c>
      <c r="F248" s="12"/>
      <c r="G248" s="12">
        <f t="shared" si="22"/>
        <v>1222792.0397124444</v>
      </c>
      <c r="H248" s="12">
        <f t="shared" si="23"/>
        <v>527207.9602875557</v>
      </c>
      <c r="I248" s="12">
        <f t="shared" si="24"/>
        <v>2556508.219153326</v>
      </c>
    </row>
    <row r="249" spans="2:9" x14ac:dyDescent="0.25">
      <c r="B249" s="10">
        <f t="shared" si="21"/>
        <v>220</v>
      </c>
      <c r="C249" s="12">
        <f t="shared" si="25"/>
        <v>14080.895796533698</v>
      </c>
      <c r="D249" s="12">
        <f t="shared" si="26"/>
        <v>4909.955498690364</v>
      </c>
      <c r="E249" s="12">
        <f t="shared" si="27"/>
        <v>9170.9402978433336</v>
      </c>
      <c r="F249" s="12"/>
      <c r="G249" s="12">
        <f t="shared" si="22"/>
        <v>1217882.0842137542</v>
      </c>
      <c r="H249" s="12">
        <f t="shared" si="23"/>
        <v>532117.91578624607</v>
      </c>
      <c r="I249" s="12">
        <f t="shared" si="24"/>
        <v>2565679.1594511694</v>
      </c>
    </row>
    <row r="250" spans="2:9" x14ac:dyDescent="0.25">
      <c r="B250" s="10">
        <f t="shared" si="21"/>
        <v>221</v>
      </c>
      <c r="C250" s="12">
        <f t="shared" si="25"/>
        <v>14080.895796533698</v>
      </c>
      <c r="D250" s="12">
        <f t="shared" si="26"/>
        <v>4946.780164930542</v>
      </c>
      <c r="E250" s="12">
        <f t="shared" si="27"/>
        <v>9134.1156316031556</v>
      </c>
      <c r="F250" s="12"/>
      <c r="G250" s="12">
        <f t="shared" si="22"/>
        <v>1212935.3040488237</v>
      </c>
      <c r="H250" s="12">
        <f t="shared" si="23"/>
        <v>537064.69595117657</v>
      </c>
      <c r="I250" s="12">
        <f t="shared" si="24"/>
        <v>2574813.2750827726</v>
      </c>
    </row>
    <row r="251" spans="2:9" x14ac:dyDescent="0.25">
      <c r="B251" s="10">
        <f t="shared" si="21"/>
        <v>222</v>
      </c>
      <c r="C251" s="12">
        <f t="shared" si="25"/>
        <v>14080.895796533698</v>
      </c>
      <c r="D251" s="12">
        <f t="shared" si="26"/>
        <v>4983.881016167521</v>
      </c>
      <c r="E251" s="12">
        <f t="shared" si="27"/>
        <v>9097.0147803661766</v>
      </c>
      <c r="F251" s="12"/>
      <c r="G251" s="12">
        <f t="shared" si="22"/>
        <v>1207951.4230326561</v>
      </c>
      <c r="H251" s="12">
        <f t="shared" si="23"/>
        <v>542048.57696734415</v>
      </c>
      <c r="I251" s="12">
        <f t="shared" si="24"/>
        <v>2583910.2898631389</v>
      </c>
    </row>
    <row r="252" spans="2:9" x14ac:dyDescent="0.25">
      <c r="B252" s="10">
        <f t="shared" si="21"/>
        <v>223</v>
      </c>
      <c r="C252" s="12">
        <f t="shared" si="25"/>
        <v>14080.895796533698</v>
      </c>
      <c r="D252" s="12">
        <f t="shared" si="26"/>
        <v>5021.2601237887775</v>
      </c>
      <c r="E252" s="12">
        <f t="shared" si="27"/>
        <v>9059.6356727449202</v>
      </c>
      <c r="F252" s="12"/>
      <c r="G252" s="12">
        <f t="shared" si="22"/>
        <v>1202930.1629088672</v>
      </c>
      <c r="H252" s="12">
        <f t="shared" si="23"/>
        <v>547069.83709113288</v>
      </c>
      <c r="I252" s="12">
        <f t="shared" si="24"/>
        <v>2592969.9255358838</v>
      </c>
    </row>
    <row r="253" spans="2:9" x14ac:dyDescent="0.25">
      <c r="B253" s="10">
        <f t="shared" si="21"/>
        <v>224</v>
      </c>
      <c r="C253" s="12">
        <f t="shared" si="25"/>
        <v>14080.895796533698</v>
      </c>
      <c r="D253" s="12">
        <f t="shared" si="26"/>
        <v>5058.9195747171943</v>
      </c>
      <c r="E253" s="12">
        <f t="shared" si="27"/>
        <v>9021.9762218165033</v>
      </c>
      <c r="F253" s="12"/>
      <c r="G253" s="12">
        <f t="shared" si="22"/>
        <v>1197871.2433341499</v>
      </c>
      <c r="H253" s="12">
        <f t="shared" si="23"/>
        <v>552128.75666585006</v>
      </c>
      <c r="I253" s="12">
        <f t="shared" si="24"/>
        <v>2601991.9017577004</v>
      </c>
    </row>
    <row r="254" spans="2:9" x14ac:dyDescent="0.25">
      <c r="B254" s="10">
        <f t="shared" si="21"/>
        <v>225</v>
      </c>
      <c r="C254" s="12">
        <f t="shared" si="25"/>
        <v>14080.895796533698</v>
      </c>
      <c r="D254" s="12">
        <f t="shared" si="26"/>
        <v>5096.8614715275726</v>
      </c>
      <c r="E254" s="12">
        <f t="shared" si="27"/>
        <v>8984.0343250061251</v>
      </c>
      <c r="F254" s="12"/>
      <c r="G254" s="12">
        <f t="shared" si="22"/>
        <v>1192774.3818626225</v>
      </c>
      <c r="H254" s="12">
        <f t="shared" si="23"/>
        <v>557225.61813737766</v>
      </c>
      <c r="I254" s="12">
        <f t="shared" si="24"/>
        <v>2610975.9360827063</v>
      </c>
    </row>
    <row r="255" spans="2:9" x14ac:dyDescent="0.25">
      <c r="B255" s="10">
        <f t="shared" si="21"/>
        <v>226</v>
      </c>
      <c r="C255" s="12">
        <f t="shared" si="25"/>
        <v>14080.895796533698</v>
      </c>
      <c r="D255" s="12">
        <f t="shared" si="26"/>
        <v>5135.087932564029</v>
      </c>
      <c r="E255" s="12">
        <f t="shared" si="27"/>
        <v>8945.8078639696687</v>
      </c>
      <c r="F255" s="12"/>
      <c r="G255" s="12">
        <f t="shared" si="22"/>
        <v>1187639.2939300584</v>
      </c>
      <c r="H255" s="12">
        <f t="shared" si="23"/>
        <v>562360.70606994175</v>
      </c>
      <c r="I255" s="12">
        <f t="shared" si="24"/>
        <v>2619921.7439466761</v>
      </c>
    </row>
    <row r="256" spans="2:9" x14ac:dyDescent="0.25">
      <c r="B256" s="10">
        <f t="shared" si="21"/>
        <v>227</v>
      </c>
      <c r="C256" s="12">
        <f t="shared" si="25"/>
        <v>14080.895796533698</v>
      </c>
      <c r="D256" s="12">
        <f t="shared" si="26"/>
        <v>5173.6010920582594</v>
      </c>
      <c r="E256" s="12">
        <f t="shared" si="27"/>
        <v>8907.2947044754383</v>
      </c>
      <c r="F256" s="12"/>
      <c r="G256" s="12">
        <f t="shared" si="22"/>
        <v>1182465.6928380001</v>
      </c>
      <c r="H256" s="12">
        <f t="shared" si="23"/>
        <v>567534.30716199998</v>
      </c>
      <c r="I256" s="12">
        <f t="shared" si="24"/>
        <v>2628829.0386511516</v>
      </c>
    </row>
    <row r="257" spans="2:9" x14ac:dyDescent="0.25">
      <c r="B257" s="10">
        <f t="shared" si="21"/>
        <v>228</v>
      </c>
      <c r="C257" s="12">
        <f t="shared" si="25"/>
        <v>14080.895796533698</v>
      </c>
      <c r="D257" s="12">
        <f t="shared" si="26"/>
        <v>5212.4031002486972</v>
      </c>
      <c r="E257" s="12">
        <f t="shared" si="27"/>
        <v>8868.4926962850004</v>
      </c>
      <c r="F257" s="12"/>
      <c r="G257" s="12">
        <f t="shared" si="22"/>
        <v>1177253.2897377515</v>
      </c>
      <c r="H257" s="12">
        <f t="shared" si="23"/>
        <v>572746.71026224864</v>
      </c>
      <c r="I257" s="12">
        <f t="shared" si="24"/>
        <v>2637697.5313474364</v>
      </c>
    </row>
    <row r="258" spans="2:9" x14ac:dyDescent="0.25">
      <c r="B258" s="10">
        <f t="shared" si="21"/>
        <v>229</v>
      </c>
      <c r="C258" s="12">
        <f t="shared" si="25"/>
        <v>14080.895796533698</v>
      </c>
      <c r="D258" s="12">
        <f t="shared" si="26"/>
        <v>5251.4961235005612</v>
      </c>
      <c r="E258" s="12">
        <f t="shared" si="27"/>
        <v>8829.3996730331364</v>
      </c>
      <c r="F258" s="12"/>
      <c r="G258" s="12">
        <f t="shared" si="22"/>
        <v>1172001.7936142508</v>
      </c>
      <c r="H258" s="12">
        <f t="shared" si="23"/>
        <v>577998.20638574916</v>
      </c>
      <c r="I258" s="12">
        <f t="shared" si="24"/>
        <v>2646526.9310204694</v>
      </c>
    </row>
    <row r="259" spans="2:9" x14ac:dyDescent="0.25">
      <c r="B259" s="10">
        <f t="shared" si="21"/>
        <v>230</v>
      </c>
      <c r="C259" s="12">
        <f t="shared" si="25"/>
        <v>14080.895796533698</v>
      </c>
      <c r="D259" s="12">
        <f t="shared" si="26"/>
        <v>5290.8823444268164</v>
      </c>
      <c r="E259" s="12">
        <f t="shared" si="27"/>
        <v>8790.0134521068812</v>
      </c>
      <c r="F259" s="12"/>
      <c r="G259" s="12">
        <f t="shared" si="22"/>
        <v>1166710.911269824</v>
      </c>
      <c r="H259" s="12">
        <f t="shared" si="23"/>
        <v>583289.08873017598</v>
      </c>
      <c r="I259" s="12">
        <f t="shared" si="24"/>
        <v>2655316.9444725765</v>
      </c>
    </row>
    <row r="260" spans="2:9" x14ac:dyDescent="0.25">
      <c r="B260" s="10">
        <f t="shared" si="21"/>
        <v>231</v>
      </c>
      <c r="C260" s="12">
        <f t="shared" si="25"/>
        <v>14080.895796533698</v>
      </c>
      <c r="D260" s="12">
        <f t="shared" si="26"/>
        <v>5330.5639620100173</v>
      </c>
      <c r="E260" s="12">
        <f t="shared" si="27"/>
        <v>8750.3318345236803</v>
      </c>
      <c r="F260" s="12"/>
      <c r="G260" s="12">
        <f t="shared" si="22"/>
        <v>1161380.3473078141</v>
      </c>
      <c r="H260" s="12">
        <f t="shared" si="23"/>
        <v>588619.65269218595</v>
      </c>
      <c r="I260" s="12">
        <f t="shared" si="24"/>
        <v>2664067.2763071</v>
      </c>
    </row>
    <row r="261" spans="2:9" x14ac:dyDescent="0.25">
      <c r="B261" s="10">
        <f t="shared" si="21"/>
        <v>232</v>
      </c>
      <c r="C261" s="12">
        <f t="shared" si="25"/>
        <v>14080.895796533698</v>
      </c>
      <c r="D261" s="12">
        <f t="shared" si="26"/>
        <v>5370.5431917250917</v>
      </c>
      <c r="E261" s="12">
        <f t="shared" si="27"/>
        <v>8710.352604808606</v>
      </c>
      <c r="F261" s="12"/>
      <c r="G261" s="12">
        <f t="shared" si="22"/>
        <v>1156009.8041160889</v>
      </c>
      <c r="H261" s="12">
        <f t="shared" si="23"/>
        <v>593990.19588391099</v>
      </c>
      <c r="I261" s="12">
        <f t="shared" si="24"/>
        <v>2672777.6289119087</v>
      </c>
    </row>
    <row r="262" spans="2:9" x14ac:dyDescent="0.25">
      <c r="B262" s="10">
        <f t="shared" si="21"/>
        <v>233</v>
      </c>
      <c r="C262" s="12">
        <f t="shared" si="25"/>
        <v>14080.895796533698</v>
      </c>
      <c r="D262" s="12">
        <f t="shared" si="26"/>
        <v>5410.8222656630314</v>
      </c>
      <c r="E262" s="12">
        <f t="shared" si="27"/>
        <v>8670.0735308706662</v>
      </c>
      <c r="F262" s="12"/>
      <c r="G262" s="12">
        <f t="shared" si="22"/>
        <v>1150598.9818504259</v>
      </c>
      <c r="H262" s="12">
        <f t="shared" si="23"/>
        <v>599401.01814957405</v>
      </c>
      <c r="I262" s="12">
        <f t="shared" si="24"/>
        <v>2681447.7024427792</v>
      </c>
    </row>
    <row r="263" spans="2:9" x14ac:dyDescent="0.25">
      <c r="B263" s="10">
        <f t="shared" si="21"/>
        <v>234</v>
      </c>
      <c r="C263" s="12">
        <f t="shared" si="25"/>
        <v>14080.895796533698</v>
      </c>
      <c r="D263" s="12">
        <f t="shared" si="26"/>
        <v>5451.4034326555029</v>
      </c>
      <c r="E263" s="12">
        <f t="shared" si="27"/>
        <v>8629.4923638781947</v>
      </c>
      <c r="F263" s="12"/>
      <c r="G263" s="12">
        <f t="shared" si="22"/>
        <v>1145147.5784177703</v>
      </c>
      <c r="H263" s="12">
        <f t="shared" si="23"/>
        <v>604852.42158222955</v>
      </c>
      <c r="I263" s="12">
        <f t="shared" si="24"/>
        <v>2690077.1948066573</v>
      </c>
    </row>
    <row r="264" spans="2:9" x14ac:dyDescent="0.25">
      <c r="B264" s="10">
        <f t="shared" si="21"/>
        <v>235</v>
      </c>
      <c r="C264" s="12">
        <f t="shared" si="25"/>
        <v>14080.895796533698</v>
      </c>
      <c r="D264" s="12">
        <f t="shared" si="26"/>
        <v>5492.2889584004206</v>
      </c>
      <c r="E264" s="12">
        <f t="shared" si="27"/>
        <v>8588.6068381332771</v>
      </c>
      <c r="F264" s="12"/>
      <c r="G264" s="12">
        <f t="shared" si="22"/>
        <v>1139655.2894593698</v>
      </c>
      <c r="H264" s="12">
        <f t="shared" si="23"/>
        <v>610344.71054062992</v>
      </c>
      <c r="I264" s="12">
        <f t="shared" si="24"/>
        <v>2698665.8016447905</v>
      </c>
    </row>
    <row r="265" spans="2:9" x14ac:dyDescent="0.25">
      <c r="B265" s="10">
        <f t="shared" si="21"/>
        <v>236</v>
      </c>
      <c r="C265" s="12">
        <f t="shared" si="25"/>
        <v>14080.895796533698</v>
      </c>
      <c r="D265" s="12">
        <f t="shared" si="26"/>
        <v>5533.4811255884233</v>
      </c>
      <c r="E265" s="12">
        <f t="shared" si="27"/>
        <v>8547.4146709452743</v>
      </c>
      <c r="F265" s="12"/>
      <c r="G265" s="12">
        <f t="shared" si="22"/>
        <v>1134121.8083337813</v>
      </c>
      <c r="H265" s="12">
        <f t="shared" si="23"/>
        <v>615878.19166621834</v>
      </c>
      <c r="I265" s="12">
        <f t="shared" si="24"/>
        <v>2707213.2163157356</v>
      </c>
    </row>
    <row r="266" spans="2:9" x14ac:dyDescent="0.25">
      <c r="B266" s="10">
        <f t="shared" si="21"/>
        <v>237</v>
      </c>
      <c r="C266" s="12">
        <f t="shared" si="25"/>
        <v>14080.895796533698</v>
      </c>
      <c r="D266" s="12">
        <f t="shared" si="26"/>
        <v>5574.9822340303381</v>
      </c>
      <c r="E266" s="12">
        <f t="shared" si="27"/>
        <v>8505.9135625033596</v>
      </c>
      <c r="F266" s="12"/>
      <c r="G266" s="12">
        <f t="shared" si="22"/>
        <v>1128546.8260997511</v>
      </c>
      <c r="H266" s="12">
        <f t="shared" si="23"/>
        <v>621453.17390024872</v>
      </c>
      <c r="I266" s="12">
        <f t="shared" si="24"/>
        <v>2715719.1298782388</v>
      </c>
    </row>
    <row r="267" spans="2:9" x14ac:dyDescent="0.25">
      <c r="B267" s="10">
        <f t="shared" si="21"/>
        <v>238</v>
      </c>
      <c r="C267" s="12">
        <f t="shared" si="25"/>
        <v>14080.895796533698</v>
      </c>
      <c r="D267" s="12">
        <f t="shared" si="26"/>
        <v>5616.7946007855644</v>
      </c>
      <c r="E267" s="12">
        <f t="shared" si="27"/>
        <v>8464.1011957481333</v>
      </c>
      <c r="F267" s="12"/>
      <c r="G267" s="12">
        <f t="shared" si="22"/>
        <v>1122930.0314989656</v>
      </c>
      <c r="H267" s="12">
        <f t="shared" si="23"/>
        <v>627069.96850103431</v>
      </c>
      <c r="I267" s="12">
        <f t="shared" si="24"/>
        <v>2724183.2310739867</v>
      </c>
    </row>
    <row r="268" spans="2:9" x14ac:dyDescent="0.25">
      <c r="B268" s="10">
        <f t="shared" ref="B268:B331" si="28">IF(OR(G267&lt;0.01,G267="",G267=0,),"",B267+1)</f>
        <v>239</v>
      </c>
      <c r="C268" s="12">
        <f t="shared" si="25"/>
        <v>14080.895796533698</v>
      </c>
      <c r="D268" s="12">
        <f t="shared" si="26"/>
        <v>5658.9205602914553</v>
      </c>
      <c r="E268" s="12">
        <f t="shared" si="27"/>
        <v>8421.9752362422423</v>
      </c>
      <c r="F268" s="12"/>
      <c r="G268" s="12">
        <f t="shared" ref="G268:G331" si="29">IF(OR(B268="",0),"",(G267-D268-F268))</f>
        <v>1117271.1109386741</v>
      </c>
      <c r="H268" s="12">
        <f t="shared" ref="H268:H331" si="30">IF(B268="","",(H267+D268+F268))</f>
        <v>632728.88906132581</v>
      </c>
      <c r="I268" s="12">
        <f t="shared" ref="I268:I331" si="31">IF(B268="","",(I267+E268))</f>
        <v>2732605.2063102289</v>
      </c>
    </row>
    <row r="269" spans="2:9" x14ac:dyDescent="0.25">
      <c r="B269" s="10">
        <f t="shared" si="28"/>
        <v>240</v>
      </c>
      <c r="C269" s="12">
        <f t="shared" si="25"/>
        <v>14080.895796533698</v>
      </c>
      <c r="D269" s="12">
        <f t="shared" si="26"/>
        <v>5701.3624644936426</v>
      </c>
      <c r="E269" s="12">
        <f t="shared" si="27"/>
        <v>8379.533332040055</v>
      </c>
      <c r="F269" s="12"/>
      <c r="G269" s="12">
        <f t="shared" si="29"/>
        <v>1111569.7484741805</v>
      </c>
      <c r="H269" s="12">
        <f t="shared" si="30"/>
        <v>638430.25152581942</v>
      </c>
      <c r="I269" s="12">
        <f t="shared" si="31"/>
        <v>2740984.739642269</v>
      </c>
    </row>
    <row r="270" spans="2:9" x14ac:dyDescent="0.25">
      <c r="B270" s="10">
        <f t="shared" si="28"/>
        <v>241</v>
      </c>
      <c r="C270" s="12">
        <f t="shared" si="25"/>
        <v>14080.895796533698</v>
      </c>
      <c r="D270" s="12">
        <f t="shared" si="26"/>
        <v>5744.1226829773441</v>
      </c>
      <c r="E270" s="12">
        <f t="shared" si="27"/>
        <v>8336.7731135563536</v>
      </c>
      <c r="F270" s="12"/>
      <c r="G270" s="12">
        <f t="shared" si="29"/>
        <v>1105825.6257912032</v>
      </c>
      <c r="H270" s="12">
        <f t="shared" si="30"/>
        <v>644174.37420879677</v>
      </c>
      <c r="I270" s="12">
        <f t="shared" si="31"/>
        <v>2749321.5127558252</v>
      </c>
    </row>
    <row r="271" spans="2:9" x14ac:dyDescent="0.25">
      <c r="B271" s="10">
        <f t="shared" si="28"/>
        <v>242</v>
      </c>
      <c r="C271" s="12">
        <f t="shared" si="25"/>
        <v>14080.895796533698</v>
      </c>
      <c r="D271" s="12">
        <f t="shared" si="26"/>
        <v>5787.2036030996733</v>
      </c>
      <c r="E271" s="12">
        <f t="shared" si="27"/>
        <v>8293.6921934340244</v>
      </c>
      <c r="F271" s="12"/>
      <c r="G271" s="12">
        <f t="shared" si="29"/>
        <v>1100038.4221881037</v>
      </c>
      <c r="H271" s="12">
        <f t="shared" si="30"/>
        <v>649961.57781189645</v>
      </c>
      <c r="I271" s="12">
        <f t="shared" si="31"/>
        <v>2757615.2049492593</v>
      </c>
    </row>
    <row r="272" spans="2:9" x14ac:dyDescent="0.25">
      <c r="B272" s="10">
        <f t="shared" si="28"/>
        <v>243</v>
      </c>
      <c r="C272" s="12">
        <f t="shared" si="25"/>
        <v>14080.895796533698</v>
      </c>
      <c r="D272" s="12">
        <f t="shared" si="26"/>
        <v>5830.6076301229205</v>
      </c>
      <c r="E272" s="12">
        <f t="shared" si="27"/>
        <v>8250.2881664107772</v>
      </c>
      <c r="F272" s="12"/>
      <c r="G272" s="12">
        <f t="shared" si="29"/>
        <v>1094207.8145579807</v>
      </c>
      <c r="H272" s="12">
        <f t="shared" si="30"/>
        <v>655792.18544201937</v>
      </c>
      <c r="I272" s="12">
        <f t="shared" si="31"/>
        <v>2765865.49311567</v>
      </c>
    </row>
    <row r="273" spans="2:9" x14ac:dyDescent="0.25">
      <c r="B273" s="10">
        <f t="shared" si="28"/>
        <v>244</v>
      </c>
      <c r="C273" s="12">
        <f t="shared" si="25"/>
        <v>14080.895796533698</v>
      </c>
      <c r="D273" s="12">
        <f t="shared" si="26"/>
        <v>5874.3371873488431</v>
      </c>
      <c r="E273" s="12">
        <f t="shared" si="27"/>
        <v>8206.5586091848545</v>
      </c>
      <c r="F273" s="12"/>
      <c r="G273" s="12">
        <f t="shared" si="29"/>
        <v>1088333.4773706319</v>
      </c>
      <c r="H273" s="12">
        <f t="shared" si="30"/>
        <v>661666.52262936824</v>
      </c>
      <c r="I273" s="12">
        <f t="shared" si="31"/>
        <v>2774072.0517248549</v>
      </c>
    </row>
    <row r="274" spans="2:9" x14ac:dyDescent="0.25">
      <c r="B274" s="10">
        <f t="shared" si="28"/>
        <v>245</v>
      </c>
      <c r="C274" s="12">
        <f t="shared" si="25"/>
        <v>14080.895796533698</v>
      </c>
      <c r="D274" s="12">
        <f t="shared" si="26"/>
        <v>5918.3947162539589</v>
      </c>
      <c r="E274" s="12">
        <f t="shared" si="27"/>
        <v>8162.5010802797387</v>
      </c>
      <c r="F274" s="12"/>
      <c r="G274" s="12">
        <f t="shared" si="29"/>
        <v>1082415.0826543779</v>
      </c>
      <c r="H274" s="12">
        <f t="shared" si="30"/>
        <v>667584.91734562221</v>
      </c>
      <c r="I274" s="12">
        <f t="shared" si="31"/>
        <v>2782234.5528051346</v>
      </c>
    </row>
    <row r="275" spans="2:9" x14ac:dyDescent="0.25">
      <c r="B275" s="10">
        <f t="shared" si="28"/>
        <v>246</v>
      </c>
      <c r="C275" s="12">
        <f t="shared" si="25"/>
        <v>14080.895796533698</v>
      </c>
      <c r="D275" s="12">
        <f t="shared" si="26"/>
        <v>5962.782676625864</v>
      </c>
      <c r="E275" s="12">
        <f t="shared" si="27"/>
        <v>8118.1131199078336</v>
      </c>
      <c r="F275" s="12"/>
      <c r="G275" s="12">
        <f t="shared" si="29"/>
        <v>1076452.2999777521</v>
      </c>
      <c r="H275" s="12">
        <f t="shared" si="30"/>
        <v>673547.70002224809</v>
      </c>
      <c r="I275" s="12">
        <f t="shared" si="31"/>
        <v>2790352.6659250422</v>
      </c>
    </row>
    <row r="276" spans="2:9" x14ac:dyDescent="0.25">
      <c r="B276" s="10">
        <f t="shared" si="28"/>
        <v>247</v>
      </c>
      <c r="C276" s="12">
        <f t="shared" si="25"/>
        <v>14080.895796533698</v>
      </c>
      <c r="D276" s="12">
        <f t="shared" si="26"/>
        <v>6007.5035467005564</v>
      </c>
      <c r="E276" s="12">
        <f t="shared" si="27"/>
        <v>8073.3922498331412</v>
      </c>
      <c r="F276" s="12"/>
      <c r="G276" s="12">
        <f t="shared" si="29"/>
        <v>1070444.7964310516</v>
      </c>
      <c r="H276" s="12">
        <f t="shared" si="30"/>
        <v>679555.20356894867</v>
      </c>
      <c r="I276" s="12">
        <f t="shared" si="31"/>
        <v>2798426.0581748756</v>
      </c>
    </row>
    <row r="277" spans="2:9" x14ac:dyDescent="0.25">
      <c r="B277" s="10">
        <f t="shared" si="28"/>
        <v>248</v>
      </c>
      <c r="C277" s="12">
        <f t="shared" si="25"/>
        <v>14080.895796533698</v>
      </c>
      <c r="D277" s="12">
        <f t="shared" si="26"/>
        <v>6052.5598233008113</v>
      </c>
      <c r="E277" s="12">
        <f t="shared" si="27"/>
        <v>8028.3359732328863</v>
      </c>
      <c r="F277" s="12"/>
      <c r="G277" s="12">
        <f t="shared" si="29"/>
        <v>1064392.2366077506</v>
      </c>
      <c r="H277" s="12">
        <f t="shared" si="30"/>
        <v>685607.76339224947</v>
      </c>
      <c r="I277" s="12">
        <f t="shared" si="31"/>
        <v>2806454.3941481085</v>
      </c>
    </row>
    <row r="278" spans="2:9" x14ac:dyDescent="0.25">
      <c r="B278" s="10">
        <f t="shared" si="28"/>
        <v>249</v>
      </c>
      <c r="C278" s="12">
        <f t="shared" si="25"/>
        <v>14080.895796533698</v>
      </c>
      <c r="D278" s="12">
        <f t="shared" si="26"/>
        <v>6097.9540219755681</v>
      </c>
      <c r="E278" s="12">
        <f t="shared" si="27"/>
        <v>7982.9417745581295</v>
      </c>
      <c r="F278" s="12"/>
      <c r="G278" s="12">
        <f t="shared" si="29"/>
        <v>1058294.282585775</v>
      </c>
      <c r="H278" s="12">
        <f t="shared" si="30"/>
        <v>691705.71741422499</v>
      </c>
      <c r="I278" s="12">
        <f t="shared" si="31"/>
        <v>2814437.3359226668</v>
      </c>
    </row>
    <row r="279" spans="2:9" x14ac:dyDescent="0.25">
      <c r="B279" s="10">
        <f t="shared" si="28"/>
        <v>250</v>
      </c>
      <c r="C279" s="12">
        <f t="shared" si="25"/>
        <v>14080.895796533698</v>
      </c>
      <c r="D279" s="12">
        <f t="shared" si="26"/>
        <v>6143.6886771403852</v>
      </c>
      <c r="E279" s="12">
        <f t="shared" si="27"/>
        <v>7937.2071193933125</v>
      </c>
      <c r="F279" s="12"/>
      <c r="G279" s="12">
        <f t="shared" si="29"/>
        <v>1052150.5939086347</v>
      </c>
      <c r="H279" s="12">
        <f t="shared" si="30"/>
        <v>697849.40609136538</v>
      </c>
      <c r="I279" s="12">
        <f t="shared" si="31"/>
        <v>2822374.54304206</v>
      </c>
    </row>
    <row r="280" spans="2:9" x14ac:dyDescent="0.25">
      <c r="B280" s="10">
        <f t="shared" si="28"/>
        <v>251</v>
      </c>
      <c r="C280" s="12">
        <f t="shared" si="25"/>
        <v>14080.895796533698</v>
      </c>
      <c r="D280" s="12">
        <f t="shared" si="26"/>
        <v>6189.7663422189371</v>
      </c>
      <c r="E280" s="12">
        <f t="shared" si="27"/>
        <v>7891.1294543147606</v>
      </c>
      <c r="F280" s="12"/>
      <c r="G280" s="12">
        <f t="shared" si="29"/>
        <v>1045960.8275664158</v>
      </c>
      <c r="H280" s="12">
        <f t="shared" si="30"/>
        <v>704039.17243358435</v>
      </c>
      <c r="I280" s="12">
        <f t="shared" si="31"/>
        <v>2830265.6724963747</v>
      </c>
    </row>
    <row r="281" spans="2:9" x14ac:dyDescent="0.25">
      <c r="B281" s="10">
        <f t="shared" si="28"/>
        <v>252</v>
      </c>
      <c r="C281" s="12">
        <f t="shared" si="25"/>
        <v>14080.895796533698</v>
      </c>
      <c r="D281" s="12">
        <f t="shared" si="26"/>
        <v>6236.1895897855793</v>
      </c>
      <c r="E281" s="12">
        <f t="shared" si="27"/>
        <v>7844.7062067481183</v>
      </c>
      <c r="F281" s="12"/>
      <c r="G281" s="12">
        <f t="shared" si="29"/>
        <v>1039724.6379766302</v>
      </c>
      <c r="H281" s="12">
        <f t="shared" si="30"/>
        <v>710275.36202336987</v>
      </c>
      <c r="I281" s="12">
        <f t="shared" si="31"/>
        <v>2838110.378703123</v>
      </c>
    </row>
    <row r="282" spans="2:9" x14ac:dyDescent="0.25">
      <c r="B282" s="10">
        <f t="shared" si="28"/>
        <v>253</v>
      </c>
      <c r="C282" s="12">
        <f t="shared" si="25"/>
        <v>14080.895796533698</v>
      </c>
      <c r="D282" s="12">
        <f t="shared" si="26"/>
        <v>6282.9610117089715</v>
      </c>
      <c r="E282" s="12">
        <f t="shared" si="27"/>
        <v>7797.9347848247262</v>
      </c>
      <c r="F282" s="12"/>
      <c r="G282" s="12">
        <f t="shared" si="29"/>
        <v>1033441.6769649213</v>
      </c>
      <c r="H282" s="12">
        <f t="shared" si="30"/>
        <v>716558.32303507882</v>
      </c>
      <c r="I282" s="12">
        <f t="shared" si="31"/>
        <v>2845908.3134879475</v>
      </c>
    </row>
    <row r="283" spans="2:9" x14ac:dyDescent="0.25">
      <c r="B283" s="10">
        <f t="shared" si="28"/>
        <v>254</v>
      </c>
      <c r="C283" s="12">
        <f t="shared" si="25"/>
        <v>14080.895796533698</v>
      </c>
      <c r="D283" s="12">
        <f t="shared" si="26"/>
        <v>6330.0832192967882</v>
      </c>
      <c r="E283" s="12">
        <f t="shared" si="27"/>
        <v>7750.8125772369094</v>
      </c>
      <c r="F283" s="12"/>
      <c r="G283" s="12">
        <f t="shared" si="29"/>
        <v>1027111.5937456245</v>
      </c>
      <c r="H283" s="12">
        <f t="shared" si="30"/>
        <v>722888.40625437559</v>
      </c>
      <c r="I283" s="12">
        <f t="shared" si="31"/>
        <v>2853659.1260651844</v>
      </c>
    </row>
    <row r="284" spans="2:9" x14ac:dyDescent="0.25">
      <c r="B284" s="10">
        <f t="shared" si="28"/>
        <v>255</v>
      </c>
      <c r="C284" s="12">
        <f t="shared" si="25"/>
        <v>14080.895796533698</v>
      </c>
      <c r="D284" s="12">
        <f t="shared" si="26"/>
        <v>6377.558843441514</v>
      </c>
      <c r="E284" s="12">
        <f t="shared" si="27"/>
        <v>7703.3369530921836</v>
      </c>
      <c r="F284" s="12"/>
      <c r="G284" s="12">
        <f t="shared" si="29"/>
        <v>1020734.034902183</v>
      </c>
      <c r="H284" s="12">
        <f t="shared" si="30"/>
        <v>729265.96509781713</v>
      </c>
      <c r="I284" s="12">
        <f t="shared" si="31"/>
        <v>2861362.4630182767</v>
      </c>
    </row>
    <row r="285" spans="2:9" x14ac:dyDescent="0.25">
      <c r="B285" s="10">
        <f t="shared" si="28"/>
        <v>256</v>
      </c>
      <c r="C285" s="12">
        <f t="shared" si="25"/>
        <v>14080.895796533698</v>
      </c>
      <c r="D285" s="12">
        <f t="shared" si="26"/>
        <v>6425.3905347673253</v>
      </c>
      <c r="E285" s="12">
        <f t="shared" si="27"/>
        <v>7655.5052617663723</v>
      </c>
      <c r="F285" s="12"/>
      <c r="G285" s="12">
        <f t="shared" si="29"/>
        <v>1014308.6443674157</v>
      </c>
      <c r="H285" s="12">
        <f t="shared" si="30"/>
        <v>735691.35563258443</v>
      </c>
      <c r="I285" s="12">
        <f t="shared" si="31"/>
        <v>2869017.968280043</v>
      </c>
    </row>
    <row r="286" spans="2:9" x14ac:dyDescent="0.25">
      <c r="B286" s="10">
        <f t="shared" si="28"/>
        <v>257</v>
      </c>
      <c r="C286" s="12">
        <f t="shared" si="25"/>
        <v>14080.895796533698</v>
      </c>
      <c r="D286" s="12">
        <f t="shared" si="26"/>
        <v>6473.5809637780803</v>
      </c>
      <c r="E286" s="12">
        <f t="shared" si="27"/>
        <v>7607.3148327556173</v>
      </c>
      <c r="F286" s="12"/>
      <c r="G286" s="12">
        <f t="shared" si="29"/>
        <v>1007835.0634036376</v>
      </c>
      <c r="H286" s="12">
        <f t="shared" si="30"/>
        <v>742164.9365963625</v>
      </c>
      <c r="I286" s="12">
        <f t="shared" si="31"/>
        <v>2876625.2831127988</v>
      </c>
    </row>
    <row r="287" spans="2:9" x14ac:dyDescent="0.25">
      <c r="B287" s="10">
        <f t="shared" si="28"/>
        <v>258</v>
      </c>
      <c r="C287" s="12">
        <f t="shared" si="25"/>
        <v>14080.895796533698</v>
      </c>
      <c r="D287" s="12">
        <f t="shared" si="26"/>
        <v>6522.1328210064157</v>
      </c>
      <c r="E287" s="12">
        <f t="shared" si="27"/>
        <v>7558.7629755272819</v>
      </c>
      <c r="F287" s="12"/>
      <c r="G287" s="12">
        <f t="shared" si="29"/>
        <v>1001312.9305826311</v>
      </c>
      <c r="H287" s="12">
        <f t="shared" si="30"/>
        <v>748687.06941736897</v>
      </c>
      <c r="I287" s="12">
        <f t="shared" si="31"/>
        <v>2884184.0460883263</v>
      </c>
    </row>
    <row r="288" spans="2:9" x14ac:dyDescent="0.25">
      <c r="B288" s="10">
        <f t="shared" si="28"/>
        <v>259</v>
      </c>
      <c r="C288" s="12">
        <f t="shared" ref="C288:C351" si="32">IF(B288="","",IF($H$6&gt;((G287*$H$5)+G287),((G287*$H$5)+G287),$H$6))</f>
        <v>14080.895796533698</v>
      </c>
      <c r="D288" s="12">
        <f t="shared" ref="D288:D351" si="33">IF(B288="","",(C288-E288))</f>
        <v>6571.0488171639645</v>
      </c>
      <c r="E288" s="12">
        <f t="shared" ref="E288:E351" si="34">IF(B288="","",(G287*$H$5))</f>
        <v>7509.8469793697332</v>
      </c>
      <c r="F288" s="12"/>
      <c r="G288" s="12">
        <f t="shared" si="29"/>
        <v>994741.88176546723</v>
      </c>
      <c r="H288" s="12">
        <f t="shared" si="30"/>
        <v>755258.11823453289</v>
      </c>
      <c r="I288" s="12">
        <f t="shared" si="31"/>
        <v>2891693.8930676961</v>
      </c>
    </row>
    <row r="289" spans="2:9" x14ac:dyDescent="0.25">
      <c r="B289" s="10">
        <f t="shared" si="28"/>
        <v>260</v>
      </c>
      <c r="C289" s="12">
        <f t="shared" si="32"/>
        <v>14080.895796533698</v>
      </c>
      <c r="D289" s="12">
        <f t="shared" si="33"/>
        <v>6620.3316832926939</v>
      </c>
      <c r="E289" s="12">
        <f t="shared" si="34"/>
        <v>7460.5641132410037</v>
      </c>
      <c r="F289" s="12"/>
      <c r="G289" s="12">
        <f t="shared" si="29"/>
        <v>988121.5500821746</v>
      </c>
      <c r="H289" s="12">
        <f t="shared" si="30"/>
        <v>761878.44991782564</v>
      </c>
      <c r="I289" s="12">
        <f t="shared" si="31"/>
        <v>2899154.4571809373</v>
      </c>
    </row>
    <row r="290" spans="2:9" x14ac:dyDescent="0.25">
      <c r="B290" s="10">
        <f t="shared" si="28"/>
        <v>261</v>
      </c>
      <c r="C290" s="12">
        <f t="shared" si="32"/>
        <v>14080.895796533698</v>
      </c>
      <c r="D290" s="12">
        <f t="shared" si="33"/>
        <v>6669.9841709173888</v>
      </c>
      <c r="E290" s="12">
        <f t="shared" si="34"/>
        <v>7410.9116256163088</v>
      </c>
      <c r="F290" s="12"/>
      <c r="G290" s="12">
        <f t="shared" si="29"/>
        <v>981451.56591125717</v>
      </c>
      <c r="H290" s="12">
        <f t="shared" si="30"/>
        <v>768548.43408874306</v>
      </c>
      <c r="I290" s="12">
        <f t="shared" si="31"/>
        <v>2906565.3688065535</v>
      </c>
    </row>
    <row r="291" spans="2:9" x14ac:dyDescent="0.25">
      <c r="B291" s="10">
        <f t="shared" si="28"/>
        <v>262</v>
      </c>
      <c r="C291" s="12">
        <f t="shared" si="32"/>
        <v>14080.895796533698</v>
      </c>
      <c r="D291" s="12">
        <f t="shared" si="33"/>
        <v>6720.0090521992688</v>
      </c>
      <c r="E291" s="12">
        <f t="shared" si="34"/>
        <v>7360.8867443344288</v>
      </c>
      <c r="F291" s="12"/>
      <c r="G291" s="12">
        <f t="shared" si="29"/>
        <v>974731.55685905786</v>
      </c>
      <c r="H291" s="12">
        <f t="shared" si="30"/>
        <v>775268.44314094237</v>
      </c>
      <c r="I291" s="12">
        <f t="shared" si="31"/>
        <v>2913926.2555508879</v>
      </c>
    </row>
    <row r="292" spans="2:9" x14ac:dyDescent="0.25">
      <c r="B292" s="10">
        <f t="shared" si="28"/>
        <v>263</v>
      </c>
      <c r="C292" s="12">
        <f t="shared" si="32"/>
        <v>14080.895796533698</v>
      </c>
      <c r="D292" s="12">
        <f t="shared" si="33"/>
        <v>6770.4091200907642</v>
      </c>
      <c r="E292" s="12">
        <f t="shared" si="34"/>
        <v>7310.4866764429335</v>
      </c>
      <c r="F292" s="12"/>
      <c r="G292" s="12">
        <f t="shared" si="29"/>
        <v>967961.14773896709</v>
      </c>
      <c r="H292" s="12">
        <f t="shared" si="30"/>
        <v>782038.85226103314</v>
      </c>
      <c r="I292" s="12">
        <f t="shared" si="31"/>
        <v>2921236.7422273308</v>
      </c>
    </row>
    <row r="293" spans="2:9" x14ac:dyDescent="0.25">
      <c r="B293" s="10">
        <f t="shared" si="28"/>
        <v>264</v>
      </c>
      <c r="C293" s="12">
        <f t="shared" si="32"/>
        <v>14080.895796533698</v>
      </c>
      <c r="D293" s="12">
        <f t="shared" si="33"/>
        <v>6821.1871884914444</v>
      </c>
      <c r="E293" s="12">
        <f t="shared" si="34"/>
        <v>7259.7086080422532</v>
      </c>
      <c r="F293" s="12"/>
      <c r="G293" s="12">
        <f t="shared" si="29"/>
        <v>961139.96055047563</v>
      </c>
      <c r="H293" s="12">
        <f t="shared" si="30"/>
        <v>788860.0394495246</v>
      </c>
      <c r="I293" s="12">
        <f t="shared" si="31"/>
        <v>2928496.4508353733</v>
      </c>
    </row>
    <row r="294" spans="2:9" x14ac:dyDescent="0.25">
      <c r="B294" s="10">
        <f t="shared" si="28"/>
        <v>265</v>
      </c>
      <c r="C294" s="12">
        <f t="shared" si="32"/>
        <v>14080.895796533698</v>
      </c>
      <c r="D294" s="12">
        <f t="shared" si="33"/>
        <v>6872.3460924051305</v>
      </c>
      <c r="E294" s="12">
        <f t="shared" si="34"/>
        <v>7208.5497041285671</v>
      </c>
      <c r="F294" s="12"/>
      <c r="G294" s="12">
        <f t="shared" si="29"/>
        <v>954267.61445807049</v>
      </c>
      <c r="H294" s="12">
        <f t="shared" si="30"/>
        <v>795732.38554192975</v>
      </c>
      <c r="I294" s="12">
        <f t="shared" si="31"/>
        <v>2935705.0005395017</v>
      </c>
    </row>
    <row r="295" spans="2:9" x14ac:dyDescent="0.25">
      <c r="B295" s="10">
        <f t="shared" si="28"/>
        <v>266</v>
      </c>
      <c r="C295" s="12">
        <f t="shared" si="32"/>
        <v>14080.895796533698</v>
      </c>
      <c r="D295" s="12">
        <f t="shared" si="33"/>
        <v>6923.888688098169</v>
      </c>
      <c r="E295" s="12">
        <f t="shared" si="34"/>
        <v>7157.0071084355286</v>
      </c>
      <c r="F295" s="12"/>
      <c r="G295" s="12">
        <f t="shared" si="29"/>
        <v>947343.72576997231</v>
      </c>
      <c r="H295" s="12">
        <f t="shared" si="30"/>
        <v>802656.27423002792</v>
      </c>
      <c r="I295" s="12">
        <f t="shared" si="31"/>
        <v>2942862.0076479372</v>
      </c>
    </row>
    <row r="296" spans="2:9" x14ac:dyDescent="0.25">
      <c r="B296" s="10">
        <f t="shared" si="28"/>
        <v>267</v>
      </c>
      <c r="C296" s="12">
        <f t="shared" si="32"/>
        <v>14080.895796533698</v>
      </c>
      <c r="D296" s="12">
        <f t="shared" si="33"/>
        <v>6975.8178532589054</v>
      </c>
      <c r="E296" s="12">
        <f t="shared" si="34"/>
        <v>7105.0779432747922</v>
      </c>
      <c r="F296" s="12"/>
      <c r="G296" s="12">
        <f t="shared" si="29"/>
        <v>940367.90791671339</v>
      </c>
      <c r="H296" s="12">
        <f t="shared" si="30"/>
        <v>809632.09208328684</v>
      </c>
      <c r="I296" s="12">
        <f t="shared" si="31"/>
        <v>2949967.0855912119</v>
      </c>
    </row>
    <row r="297" spans="2:9" x14ac:dyDescent="0.25">
      <c r="B297" s="10">
        <f t="shared" si="28"/>
        <v>268</v>
      </c>
      <c r="C297" s="12">
        <f t="shared" si="32"/>
        <v>14080.895796533698</v>
      </c>
      <c r="D297" s="12">
        <f t="shared" si="33"/>
        <v>7028.1364871583473</v>
      </c>
      <c r="E297" s="12">
        <f t="shared" si="34"/>
        <v>7052.7593093753503</v>
      </c>
      <c r="F297" s="12"/>
      <c r="G297" s="12">
        <f t="shared" si="29"/>
        <v>933339.77142955502</v>
      </c>
      <c r="H297" s="12">
        <f t="shared" si="30"/>
        <v>816660.22857044521</v>
      </c>
      <c r="I297" s="12">
        <f t="shared" si="31"/>
        <v>2957019.8449005871</v>
      </c>
    </row>
    <row r="298" spans="2:9" x14ac:dyDescent="0.25">
      <c r="B298" s="10">
        <f t="shared" si="28"/>
        <v>269</v>
      </c>
      <c r="C298" s="12">
        <f t="shared" si="32"/>
        <v>14080.895796533698</v>
      </c>
      <c r="D298" s="12">
        <f t="shared" si="33"/>
        <v>7080.8475108120356</v>
      </c>
      <c r="E298" s="12">
        <f t="shared" si="34"/>
        <v>7000.0482857216621</v>
      </c>
      <c r="F298" s="12"/>
      <c r="G298" s="12">
        <f t="shared" si="29"/>
        <v>926258.92391874304</v>
      </c>
      <c r="H298" s="12">
        <f t="shared" si="30"/>
        <v>823741.0760812572</v>
      </c>
      <c r="I298" s="12">
        <f t="shared" si="31"/>
        <v>2964019.8931863089</v>
      </c>
    </row>
    <row r="299" spans="2:9" x14ac:dyDescent="0.25">
      <c r="B299" s="10">
        <f t="shared" si="28"/>
        <v>270</v>
      </c>
      <c r="C299" s="12">
        <f t="shared" si="32"/>
        <v>14080.895796533698</v>
      </c>
      <c r="D299" s="12">
        <f t="shared" si="33"/>
        <v>7133.9538671431255</v>
      </c>
      <c r="E299" s="12">
        <f t="shared" si="34"/>
        <v>6946.9419293905721</v>
      </c>
      <c r="F299" s="12"/>
      <c r="G299" s="12">
        <f t="shared" si="29"/>
        <v>919124.9700515999</v>
      </c>
      <c r="H299" s="12">
        <f t="shared" si="30"/>
        <v>830875.02994840033</v>
      </c>
      <c r="I299" s="12">
        <f t="shared" si="31"/>
        <v>2970966.8351156996</v>
      </c>
    </row>
    <row r="300" spans="2:9" x14ac:dyDescent="0.25">
      <c r="B300" s="10">
        <f t="shared" si="28"/>
        <v>271</v>
      </c>
      <c r="C300" s="12">
        <f t="shared" si="32"/>
        <v>14080.895796533698</v>
      </c>
      <c r="D300" s="12">
        <f t="shared" si="33"/>
        <v>7187.4585211466983</v>
      </c>
      <c r="E300" s="12">
        <f t="shared" si="34"/>
        <v>6893.4372753869993</v>
      </c>
      <c r="F300" s="12"/>
      <c r="G300" s="12">
        <f t="shared" si="29"/>
        <v>911937.51153045322</v>
      </c>
      <c r="H300" s="12">
        <f t="shared" si="30"/>
        <v>838062.48846954701</v>
      </c>
      <c r="I300" s="12">
        <f t="shared" si="31"/>
        <v>2977860.2723910864</v>
      </c>
    </row>
    <row r="301" spans="2:9" x14ac:dyDescent="0.25">
      <c r="B301" s="10">
        <f t="shared" si="28"/>
        <v>272</v>
      </c>
      <c r="C301" s="12">
        <f t="shared" si="32"/>
        <v>14080.895796533698</v>
      </c>
      <c r="D301" s="12">
        <f t="shared" si="33"/>
        <v>7241.3644600552989</v>
      </c>
      <c r="E301" s="12">
        <f t="shared" si="34"/>
        <v>6839.5313364783988</v>
      </c>
      <c r="F301" s="12"/>
      <c r="G301" s="12">
        <f t="shared" si="29"/>
        <v>904696.14707039797</v>
      </c>
      <c r="H301" s="12">
        <f t="shared" si="30"/>
        <v>845303.85292960226</v>
      </c>
      <c r="I301" s="12">
        <f t="shared" si="31"/>
        <v>2984699.8037275649</v>
      </c>
    </row>
    <row r="302" spans="2:9" x14ac:dyDescent="0.25">
      <c r="B302" s="10">
        <f t="shared" si="28"/>
        <v>273</v>
      </c>
      <c r="C302" s="12">
        <f t="shared" si="32"/>
        <v>14080.895796533698</v>
      </c>
      <c r="D302" s="12">
        <f t="shared" si="33"/>
        <v>7295.6746935057135</v>
      </c>
      <c r="E302" s="12">
        <f t="shared" si="34"/>
        <v>6785.2211030279841</v>
      </c>
      <c r="F302" s="12"/>
      <c r="G302" s="12">
        <f t="shared" si="29"/>
        <v>897400.47237689223</v>
      </c>
      <c r="H302" s="12">
        <f t="shared" si="30"/>
        <v>852599.52762310801</v>
      </c>
      <c r="I302" s="12">
        <f t="shared" si="31"/>
        <v>2991485.0248305928</v>
      </c>
    </row>
    <row r="303" spans="2:9" x14ac:dyDescent="0.25">
      <c r="B303" s="10">
        <f t="shared" si="28"/>
        <v>274</v>
      </c>
      <c r="C303" s="12">
        <f t="shared" si="32"/>
        <v>14080.895796533698</v>
      </c>
      <c r="D303" s="12">
        <f t="shared" si="33"/>
        <v>7350.3922537070066</v>
      </c>
      <c r="E303" s="12">
        <f t="shared" si="34"/>
        <v>6730.503542826691</v>
      </c>
      <c r="F303" s="12"/>
      <c r="G303" s="12">
        <f t="shared" si="29"/>
        <v>890050.08012318518</v>
      </c>
      <c r="H303" s="12">
        <f t="shared" si="30"/>
        <v>859949.91987681505</v>
      </c>
      <c r="I303" s="12">
        <f t="shared" si="31"/>
        <v>2998215.5283734193</v>
      </c>
    </row>
    <row r="304" spans="2:9" x14ac:dyDescent="0.25">
      <c r="B304" s="10">
        <f t="shared" si="28"/>
        <v>275</v>
      </c>
      <c r="C304" s="12">
        <f t="shared" si="32"/>
        <v>14080.895796533698</v>
      </c>
      <c r="D304" s="12">
        <f t="shared" si="33"/>
        <v>7405.520195609809</v>
      </c>
      <c r="E304" s="12">
        <f t="shared" si="34"/>
        <v>6675.3756009238887</v>
      </c>
      <c r="F304" s="12"/>
      <c r="G304" s="12">
        <f t="shared" si="29"/>
        <v>882644.55992757541</v>
      </c>
      <c r="H304" s="12">
        <f t="shared" si="30"/>
        <v>867355.44007242483</v>
      </c>
      <c r="I304" s="12">
        <f t="shared" si="31"/>
        <v>3004890.9039743431</v>
      </c>
    </row>
    <row r="305" spans="2:9" x14ac:dyDescent="0.25">
      <c r="B305" s="10">
        <f t="shared" si="28"/>
        <v>276</v>
      </c>
      <c r="C305" s="12">
        <f t="shared" si="32"/>
        <v>14080.895796533698</v>
      </c>
      <c r="D305" s="12">
        <f t="shared" si="33"/>
        <v>7461.0615970768822</v>
      </c>
      <c r="E305" s="12">
        <f t="shared" si="34"/>
        <v>6619.8341994568154</v>
      </c>
      <c r="F305" s="12"/>
      <c r="G305" s="12">
        <f t="shared" si="29"/>
        <v>875183.49833049858</v>
      </c>
      <c r="H305" s="12">
        <f t="shared" si="30"/>
        <v>874816.50166950165</v>
      </c>
      <c r="I305" s="12">
        <f t="shared" si="31"/>
        <v>3011510.7381738001</v>
      </c>
    </row>
    <row r="306" spans="2:9" x14ac:dyDescent="0.25">
      <c r="B306" s="10">
        <f t="shared" si="28"/>
        <v>277</v>
      </c>
      <c r="C306" s="12">
        <f t="shared" si="32"/>
        <v>14080.895796533698</v>
      </c>
      <c r="D306" s="12">
        <f t="shared" si="33"/>
        <v>7517.0195590549583</v>
      </c>
      <c r="E306" s="12">
        <f t="shared" si="34"/>
        <v>6563.8762374787393</v>
      </c>
      <c r="F306" s="12"/>
      <c r="G306" s="12">
        <f t="shared" si="29"/>
        <v>867666.4787714436</v>
      </c>
      <c r="H306" s="12">
        <f t="shared" si="30"/>
        <v>882333.52122855664</v>
      </c>
      <c r="I306" s="12">
        <f t="shared" si="31"/>
        <v>3018074.6144112786</v>
      </c>
    </row>
    <row r="307" spans="2:9" x14ac:dyDescent="0.25">
      <c r="B307" s="10">
        <f t="shared" si="28"/>
        <v>278</v>
      </c>
      <c r="C307" s="12">
        <f t="shared" si="32"/>
        <v>14080.895796533698</v>
      </c>
      <c r="D307" s="12">
        <f t="shared" si="33"/>
        <v>7573.3972057478713</v>
      </c>
      <c r="E307" s="12">
        <f t="shared" si="34"/>
        <v>6507.4985907858263</v>
      </c>
      <c r="F307" s="12"/>
      <c r="G307" s="12">
        <f t="shared" si="29"/>
        <v>860093.0815656957</v>
      </c>
      <c r="H307" s="12">
        <f t="shared" si="30"/>
        <v>889906.91843430453</v>
      </c>
      <c r="I307" s="12">
        <f t="shared" si="31"/>
        <v>3024582.1130020646</v>
      </c>
    </row>
    <row r="308" spans="2:9" x14ac:dyDescent="0.25">
      <c r="B308" s="10">
        <f t="shared" si="28"/>
        <v>279</v>
      </c>
      <c r="C308" s="12">
        <f t="shared" si="32"/>
        <v>14080.895796533698</v>
      </c>
      <c r="D308" s="12">
        <f t="shared" si="33"/>
        <v>7630.19768479098</v>
      </c>
      <c r="E308" s="12">
        <f t="shared" si="34"/>
        <v>6450.6981117427176</v>
      </c>
      <c r="F308" s="12"/>
      <c r="G308" s="12">
        <f t="shared" si="29"/>
        <v>852462.88388090476</v>
      </c>
      <c r="H308" s="12">
        <f t="shared" si="30"/>
        <v>897537.11611909547</v>
      </c>
      <c r="I308" s="12">
        <f t="shared" si="31"/>
        <v>3031032.8111138074</v>
      </c>
    </row>
    <row r="309" spans="2:9" x14ac:dyDescent="0.25">
      <c r="B309" s="10">
        <f t="shared" si="28"/>
        <v>280</v>
      </c>
      <c r="C309" s="12">
        <f t="shared" si="32"/>
        <v>14080.895796533698</v>
      </c>
      <c r="D309" s="12">
        <f t="shared" si="33"/>
        <v>7687.4241674269124</v>
      </c>
      <c r="E309" s="12">
        <f t="shared" si="34"/>
        <v>6393.4716291067853</v>
      </c>
      <c r="F309" s="12"/>
      <c r="G309" s="12">
        <f t="shared" si="29"/>
        <v>844775.45971347787</v>
      </c>
      <c r="H309" s="12">
        <f t="shared" si="30"/>
        <v>905224.54028652236</v>
      </c>
      <c r="I309" s="12">
        <f t="shared" si="31"/>
        <v>3037426.2827429143</v>
      </c>
    </row>
    <row r="310" spans="2:9" x14ac:dyDescent="0.25">
      <c r="B310" s="10">
        <f t="shared" si="28"/>
        <v>281</v>
      </c>
      <c r="C310" s="12">
        <f t="shared" si="32"/>
        <v>14080.895796533698</v>
      </c>
      <c r="D310" s="12">
        <f t="shared" si="33"/>
        <v>7745.0798486826134</v>
      </c>
      <c r="E310" s="12">
        <f t="shared" si="34"/>
        <v>6335.8159478510843</v>
      </c>
      <c r="F310" s="12"/>
      <c r="G310" s="12">
        <f t="shared" si="29"/>
        <v>837030.37986479525</v>
      </c>
      <c r="H310" s="12">
        <f t="shared" si="30"/>
        <v>912969.62013520498</v>
      </c>
      <c r="I310" s="12">
        <f t="shared" si="31"/>
        <v>3043762.0986907654</v>
      </c>
    </row>
    <row r="311" spans="2:9" x14ac:dyDescent="0.25">
      <c r="B311" s="10">
        <f t="shared" si="28"/>
        <v>282</v>
      </c>
      <c r="C311" s="12">
        <f t="shared" si="32"/>
        <v>14080.895796533698</v>
      </c>
      <c r="D311" s="12">
        <f t="shared" si="33"/>
        <v>7803.1679475477331</v>
      </c>
      <c r="E311" s="12">
        <f t="shared" si="34"/>
        <v>6277.7278489859646</v>
      </c>
      <c r="F311" s="12"/>
      <c r="G311" s="12">
        <f t="shared" si="29"/>
        <v>829227.21191724751</v>
      </c>
      <c r="H311" s="12">
        <f t="shared" si="30"/>
        <v>920772.78808275273</v>
      </c>
      <c r="I311" s="12">
        <f t="shared" si="31"/>
        <v>3050039.8265397516</v>
      </c>
    </row>
    <row r="312" spans="2:9" x14ac:dyDescent="0.25">
      <c r="B312" s="10">
        <f t="shared" si="28"/>
        <v>283</v>
      </c>
      <c r="C312" s="12">
        <f t="shared" si="32"/>
        <v>14080.895796533698</v>
      </c>
      <c r="D312" s="12">
        <f t="shared" si="33"/>
        <v>7861.6917071543412</v>
      </c>
      <c r="E312" s="12">
        <f t="shared" si="34"/>
        <v>6219.2040893793564</v>
      </c>
      <c r="F312" s="12"/>
      <c r="G312" s="12">
        <f t="shared" si="29"/>
        <v>821365.52021009312</v>
      </c>
      <c r="H312" s="12">
        <f t="shared" si="30"/>
        <v>928634.47978990711</v>
      </c>
      <c r="I312" s="12">
        <f t="shared" si="31"/>
        <v>3056259.030629131</v>
      </c>
    </row>
    <row r="313" spans="2:9" x14ac:dyDescent="0.25">
      <c r="B313" s="10">
        <f t="shared" si="28"/>
        <v>284</v>
      </c>
      <c r="C313" s="12">
        <f t="shared" si="32"/>
        <v>14080.895796533698</v>
      </c>
      <c r="D313" s="12">
        <f t="shared" si="33"/>
        <v>7920.6543949579991</v>
      </c>
      <c r="E313" s="12">
        <f t="shared" si="34"/>
        <v>6160.2414015756985</v>
      </c>
      <c r="F313" s="12"/>
      <c r="G313" s="12">
        <f t="shared" si="29"/>
        <v>813444.86581513507</v>
      </c>
      <c r="H313" s="12">
        <f t="shared" si="30"/>
        <v>936555.13418486516</v>
      </c>
      <c r="I313" s="12">
        <f t="shared" si="31"/>
        <v>3062419.2720307065</v>
      </c>
    </row>
    <row r="314" spans="2:9" x14ac:dyDescent="0.25">
      <c r="B314" s="10">
        <f t="shared" si="28"/>
        <v>285</v>
      </c>
      <c r="C314" s="12">
        <f t="shared" si="32"/>
        <v>14080.895796533698</v>
      </c>
      <c r="D314" s="12">
        <f t="shared" si="33"/>
        <v>7980.0593029201846</v>
      </c>
      <c r="E314" s="12">
        <f t="shared" si="34"/>
        <v>6100.8364936135131</v>
      </c>
      <c r="F314" s="12"/>
      <c r="G314" s="12">
        <f t="shared" si="29"/>
        <v>805464.80651221494</v>
      </c>
      <c r="H314" s="12">
        <f t="shared" si="30"/>
        <v>944535.19348778529</v>
      </c>
      <c r="I314" s="12">
        <f t="shared" si="31"/>
        <v>3068520.1085243202</v>
      </c>
    </row>
    <row r="315" spans="2:9" x14ac:dyDescent="0.25">
      <c r="B315" s="10">
        <f t="shared" si="28"/>
        <v>286</v>
      </c>
      <c r="C315" s="12">
        <f t="shared" si="32"/>
        <v>14080.895796533698</v>
      </c>
      <c r="D315" s="12">
        <f t="shared" si="33"/>
        <v>8039.9097476920861</v>
      </c>
      <c r="E315" s="12">
        <f t="shared" si="34"/>
        <v>6040.9860488416116</v>
      </c>
      <c r="F315" s="12"/>
      <c r="G315" s="12">
        <f t="shared" si="29"/>
        <v>797424.89676452288</v>
      </c>
      <c r="H315" s="12">
        <f t="shared" si="30"/>
        <v>952575.10323547735</v>
      </c>
      <c r="I315" s="12">
        <f t="shared" si="31"/>
        <v>3074561.0945731616</v>
      </c>
    </row>
    <row r="316" spans="2:9" x14ac:dyDescent="0.25">
      <c r="B316" s="10">
        <f t="shared" si="28"/>
        <v>287</v>
      </c>
      <c r="C316" s="12">
        <f t="shared" si="32"/>
        <v>14080.895796533698</v>
      </c>
      <c r="D316" s="12">
        <f t="shared" si="33"/>
        <v>8100.2090707997759</v>
      </c>
      <c r="E316" s="12">
        <f t="shared" si="34"/>
        <v>5980.6867257339218</v>
      </c>
      <c r="F316" s="12"/>
      <c r="G316" s="12">
        <f t="shared" si="29"/>
        <v>789324.68769372313</v>
      </c>
      <c r="H316" s="12">
        <f t="shared" si="30"/>
        <v>960675.3123062771</v>
      </c>
      <c r="I316" s="12">
        <f t="shared" si="31"/>
        <v>3080541.7812988954</v>
      </c>
    </row>
    <row r="317" spans="2:9" x14ac:dyDescent="0.25">
      <c r="B317" s="10">
        <f t="shared" si="28"/>
        <v>288</v>
      </c>
      <c r="C317" s="12">
        <f t="shared" si="32"/>
        <v>14080.895796533698</v>
      </c>
      <c r="D317" s="12">
        <f t="shared" si="33"/>
        <v>8160.9606388307748</v>
      </c>
      <c r="E317" s="12">
        <f t="shared" si="34"/>
        <v>5919.9351577029229</v>
      </c>
      <c r="F317" s="12"/>
      <c r="G317" s="12">
        <f t="shared" si="29"/>
        <v>781163.72705489234</v>
      </c>
      <c r="H317" s="12">
        <f t="shared" si="30"/>
        <v>968836.27294510789</v>
      </c>
      <c r="I317" s="12">
        <f t="shared" si="31"/>
        <v>3086461.7164565981</v>
      </c>
    </row>
    <row r="318" spans="2:9" x14ac:dyDescent="0.25">
      <c r="B318" s="10">
        <f t="shared" si="28"/>
        <v>289</v>
      </c>
      <c r="C318" s="12">
        <f t="shared" si="32"/>
        <v>14080.895796533698</v>
      </c>
      <c r="D318" s="12">
        <f t="shared" si="33"/>
        <v>8222.1678436220063</v>
      </c>
      <c r="E318" s="12">
        <f t="shared" si="34"/>
        <v>5858.7279529116922</v>
      </c>
      <c r="F318" s="12"/>
      <c r="G318" s="12">
        <f t="shared" si="29"/>
        <v>772941.5592112703</v>
      </c>
      <c r="H318" s="12">
        <f t="shared" si="30"/>
        <v>977058.44078872993</v>
      </c>
      <c r="I318" s="12">
        <f t="shared" si="31"/>
        <v>3092320.4444095097</v>
      </c>
    </row>
    <row r="319" spans="2:9" x14ac:dyDescent="0.25">
      <c r="B319" s="10">
        <f t="shared" si="28"/>
        <v>290</v>
      </c>
      <c r="C319" s="12">
        <f t="shared" si="32"/>
        <v>14080.895796533698</v>
      </c>
      <c r="D319" s="12">
        <f t="shared" si="33"/>
        <v>8283.834102449171</v>
      </c>
      <c r="E319" s="12">
        <f t="shared" si="34"/>
        <v>5797.0616940845266</v>
      </c>
      <c r="F319" s="12"/>
      <c r="G319" s="12">
        <f t="shared" si="29"/>
        <v>764657.72510882118</v>
      </c>
      <c r="H319" s="12">
        <f t="shared" si="30"/>
        <v>985342.27489117905</v>
      </c>
      <c r="I319" s="12">
        <f t="shared" si="31"/>
        <v>3098117.5061035943</v>
      </c>
    </row>
    <row r="320" spans="2:9" x14ac:dyDescent="0.25">
      <c r="B320" s="10">
        <f t="shared" si="28"/>
        <v>291</v>
      </c>
      <c r="C320" s="12">
        <f t="shared" si="32"/>
        <v>14080.895796533698</v>
      </c>
      <c r="D320" s="12">
        <f t="shared" si="33"/>
        <v>8345.9628582175392</v>
      </c>
      <c r="E320" s="12">
        <f t="shared" si="34"/>
        <v>5734.9329383161585</v>
      </c>
      <c r="F320" s="12"/>
      <c r="G320" s="12">
        <f t="shared" si="29"/>
        <v>756311.76225060364</v>
      </c>
      <c r="H320" s="12">
        <f t="shared" si="30"/>
        <v>993688.23774939659</v>
      </c>
      <c r="I320" s="12">
        <f t="shared" si="31"/>
        <v>3103852.4390419107</v>
      </c>
    </row>
    <row r="321" spans="2:9" x14ac:dyDescent="0.25">
      <c r="B321" s="10">
        <f t="shared" si="28"/>
        <v>292</v>
      </c>
      <c r="C321" s="12">
        <f t="shared" si="32"/>
        <v>14080.895796533698</v>
      </c>
      <c r="D321" s="12">
        <f t="shared" si="33"/>
        <v>8408.5575796541707</v>
      </c>
      <c r="E321" s="12">
        <f t="shared" si="34"/>
        <v>5672.338216879527</v>
      </c>
      <c r="F321" s="12"/>
      <c r="G321" s="12">
        <f t="shared" si="29"/>
        <v>747903.20467094949</v>
      </c>
      <c r="H321" s="12">
        <f t="shared" si="30"/>
        <v>1002096.7953290507</v>
      </c>
      <c r="I321" s="12">
        <f t="shared" si="31"/>
        <v>3109524.7772587901</v>
      </c>
    </row>
    <row r="322" spans="2:9" x14ac:dyDescent="0.25">
      <c r="B322" s="10">
        <f t="shared" si="28"/>
        <v>293</v>
      </c>
      <c r="C322" s="12">
        <f t="shared" si="32"/>
        <v>14080.895796533698</v>
      </c>
      <c r="D322" s="12">
        <f t="shared" si="33"/>
        <v>8471.6217615015776</v>
      </c>
      <c r="E322" s="12">
        <f t="shared" si="34"/>
        <v>5609.274035032121</v>
      </c>
      <c r="F322" s="12"/>
      <c r="G322" s="12">
        <f t="shared" si="29"/>
        <v>739431.58290944796</v>
      </c>
      <c r="H322" s="12">
        <f t="shared" si="30"/>
        <v>1010568.4170905523</v>
      </c>
      <c r="I322" s="12">
        <f t="shared" si="31"/>
        <v>3115134.051293822</v>
      </c>
    </row>
    <row r="323" spans="2:9" x14ac:dyDescent="0.25">
      <c r="B323" s="10">
        <f t="shared" si="28"/>
        <v>294</v>
      </c>
      <c r="C323" s="12">
        <f t="shared" si="32"/>
        <v>14080.895796533698</v>
      </c>
      <c r="D323" s="12">
        <f t="shared" si="33"/>
        <v>8535.1589247128395</v>
      </c>
      <c r="E323" s="12">
        <f t="shared" si="34"/>
        <v>5545.7368718208591</v>
      </c>
      <c r="F323" s="12"/>
      <c r="G323" s="12">
        <f t="shared" si="29"/>
        <v>730896.42398473516</v>
      </c>
      <c r="H323" s="12">
        <f t="shared" si="30"/>
        <v>1019103.5760152651</v>
      </c>
      <c r="I323" s="12">
        <f t="shared" si="31"/>
        <v>3120679.7881656429</v>
      </c>
    </row>
    <row r="324" spans="2:9" x14ac:dyDescent="0.25">
      <c r="B324" s="10">
        <f t="shared" si="28"/>
        <v>295</v>
      </c>
      <c r="C324" s="12">
        <f t="shared" si="32"/>
        <v>14080.895796533698</v>
      </c>
      <c r="D324" s="12">
        <f t="shared" si="33"/>
        <v>8599.172616648184</v>
      </c>
      <c r="E324" s="12">
        <f t="shared" si="34"/>
        <v>5481.7231798855137</v>
      </c>
      <c r="F324" s="12"/>
      <c r="G324" s="12">
        <f t="shared" si="29"/>
        <v>722297.25136808702</v>
      </c>
      <c r="H324" s="12">
        <f t="shared" si="30"/>
        <v>1027702.7486319132</v>
      </c>
      <c r="I324" s="12">
        <f t="shared" si="31"/>
        <v>3126161.5113455285</v>
      </c>
    </row>
    <row r="325" spans="2:9" x14ac:dyDescent="0.25">
      <c r="B325" s="10">
        <f t="shared" si="28"/>
        <v>296</v>
      </c>
      <c r="C325" s="12">
        <f t="shared" si="32"/>
        <v>14080.895796533698</v>
      </c>
      <c r="D325" s="12">
        <f t="shared" si="33"/>
        <v>8663.666411273045</v>
      </c>
      <c r="E325" s="12">
        <f t="shared" si="34"/>
        <v>5417.2293852606526</v>
      </c>
      <c r="F325" s="12"/>
      <c r="G325" s="12">
        <f t="shared" si="29"/>
        <v>713633.58495681395</v>
      </c>
      <c r="H325" s="12">
        <f t="shared" si="30"/>
        <v>1036366.4150431863</v>
      </c>
      <c r="I325" s="12">
        <f t="shared" si="31"/>
        <v>3131578.740730789</v>
      </c>
    </row>
    <row r="326" spans="2:9" x14ac:dyDescent="0.25">
      <c r="B326" s="10">
        <f t="shared" si="28"/>
        <v>297</v>
      </c>
      <c r="C326" s="12">
        <f t="shared" si="32"/>
        <v>14080.895796533698</v>
      </c>
      <c r="D326" s="12">
        <f t="shared" si="33"/>
        <v>8728.6439093575937</v>
      </c>
      <c r="E326" s="12">
        <f t="shared" si="34"/>
        <v>5352.2518871761049</v>
      </c>
      <c r="F326" s="12"/>
      <c r="G326" s="12">
        <f t="shared" si="29"/>
        <v>704904.94104745635</v>
      </c>
      <c r="H326" s="12">
        <f t="shared" si="30"/>
        <v>1045095.0589525439</v>
      </c>
      <c r="I326" s="12">
        <f t="shared" si="31"/>
        <v>3136930.9926179652</v>
      </c>
    </row>
    <row r="327" spans="2:9" x14ac:dyDescent="0.25">
      <c r="B327" s="10">
        <f t="shared" si="28"/>
        <v>298</v>
      </c>
      <c r="C327" s="12">
        <f t="shared" si="32"/>
        <v>14080.895796533698</v>
      </c>
      <c r="D327" s="12">
        <f t="shared" si="33"/>
        <v>8794.1087386777763</v>
      </c>
      <c r="E327" s="12">
        <f t="shared" si="34"/>
        <v>5286.7870578559223</v>
      </c>
      <c r="F327" s="12"/>
      <c r="G327" s="12">
        <f t="shared" si="29"/>
        <v>696110.83230877854</v>
      </c>
      <c r="H327" s="12">
        <f t="shared" si="30"/>
        <v>1053889.1676912217</v>
      </c>
      <c r="I327" s="12">
        <f t="shared" si="31"/>
        <v>3142217.7796758213</v>
      </c>
    </row>
    <row r="328" spans="2:9" x14ac:dyDescent="0.25">
      <c r="B328" s="10">
        <f t="shared" si="28"/>
        <v>299</v>
      </c>
      <c r="C328" s="12">
        <f t="shared" si="32"/>
        <v>14080.895796533698</v>
      </c>
      <c r="D328" s="12">
        <f t="shared" si="33"/>
        <v>8860.064554217859</v>
      </c>
      <c r="E328" s="12">
        <f t="shared" si="34"/>
        <v>5220.8312423158386</v>
      </c>
      <c r="F328" s="12"/>
      <c r="G328" s="12">
        <f t="shared" si="29"/>
        <v>687250.76775456069</v>
      </c>
      <c r="H328" s="12">
        <f t="shared" si="30"/>
        <v>1062749.2322454397</v>
      </c>
      <c r="I328" s="12">
        <f t="shared" si="31"/>
        <v>3147438.6109181372</v>
      </c>
    </row>
    <row r="329" spans="2:9" x14ac:dyDescent="0.25">
      <c r="B329" s="10">
        <f t="shared" si="28"/>
        <v>300</v>
      </c>
      <c r="C329" s="12">
        <f t="shared" si="32"/>
        <v>14080.895796533698</v>
      </c>
      <c r="D329" s="12">
        <f t="shared" si="33"/>
        <v>8926.5150383744931</v>
      </c>
      <c r="E329" s="12">
        <f t="shared" si="34"/>
        <v>5154.3807581592046</v>
      </c>
      <c r="F329" s="12"/>
      <c r="G329" s="12">
        <f t="shared" si="29"/>
        <v>678324.25271618622</v>
      </c>
      <c r="H329" s="12">
        <f t="shared" si="30"/>
        <v>1071675.7472838142</v>
      </c>
      <c r="I329" s="12">
        <f t="shared" si="31"/>
        <v>3152592.9916762966</v>
      </c>
    </row>
    <row r="330" spans="2:9" x14ac:dyDescent="0.25">
      <c r="B330" s="10">
        <f t="shared" si="28"/>
        <v>301</v>
      </c>
      <c r="C330" s="12">
        <f t="shared" si="32"/>
        <v>14080.895796533698</v>
      </c>
      <c r="D330" s="12">
        <f t="shared" si="33"/>
        <v>8993.4639011623003</v>
      </c>
      <c r="E330" s="12">
        <f t="shared" si="34"/>
        <v>5087.4318953713964</v>
      </c>
      <c r="F330" s="12"/>
      <c r="G330" s="12">
        <f t="shared" si="29"/>
        <v>669330.78881502396</v>
      </c>
      <c r="H330" s="12">
        <f t="shared" si="30"/>
        <v>1080669.2111849766</v>
      </c>
      <c r="I330" s="12">
        <f t="shared" si="31"/>
        <v>3157680.4235716681</v>
      </c>
    </row>
    <row r="331" spans="2:9" x14ac:dyDescent="0.25">
      <c r="B331" s="10">
        <f t="shared" si="28"/>
        <v>302</v>
      </c>
      <c r="C331" s="12">
        <f t="shared" si="32"/>
        <v>14080.895796533698</v>
      </c>
      <c r="D331" s="12">
        <f t="shared" si="33"/>
        <v>9060.9148804210181</v>
      </c>
      <c r="E331" s="12">
        <f t="shared" si="34"/>
        <v>5019.9809161126796</v>
      </c>
      <c r="F331" s="12"/>
      <c r="G331" s="12">
        <f t="shared" si="29"/>
        <v>660269.87393460295</v>
      </c>
      <c r="H331" s="12">
        <f t="shared" si="30"/>
        <v>1089730.1260653976</v>
      </c>
      <c r="I331" s="12">
        <f t="shared" si="31"/>
        <v>3162700.4044877808</v>
      </c>
    </row>
    <row r="332" spans="2:9" x14ac:dyDescent="0.25">
      <c r="B332" s="10">
        <f t="shared" ref="B332:B395" si="35">IF(OR(G331&lt;0.01,G331="",G331=0,),"",B331+1)</f>
        <v>303</v>
      </c>
      <c r="C332" s="12">
        <f t="shared" si="32"/>
        <v>14080.895796533698</v>
      </c>
      <c r="D332" s="12">
        <f t="shared" si="33"/>
        <v>9128.8717420241755</v>
      </c>
      <c r="E332" s="12">
        <f t="shared" si="34"/>
        <v>4952.0240545095221</v>
      </c>
      <c r="F332" s="12"/>
      <c r="G332" s="12">
        <f t="shared" ref="G332:G395" si="36">IF(OR(B332="",0),"",(G331-D332-F332))</f>
        <v>651141.00219257874</v>
      </c>
      <c r="H332" s="12">
        <f t="shared" ref="H332:H395" si="37">IF(B332="","",(H331+D332+F332))</f>
        <v>1098858.9978074217</v>
      </c>
      <c r="I332" s="12">
        <f t="shared" ref="I332:I395" si="38">IF(B332="","",(I331+E332))</f>
        <v>3167652.4285422903</v>
      </c>
    </row>
    <row r="333" spans="2:9" x14ac:dyDescent="0.25">
      <c r="B333" s="10">
        <f t="shared" si="35"/>
        <v>304</v>
      </c>
      <c r="C333" s="12">
        <f t="shared" si="32"/>
        <v>14080.895796533698</v>
      </c>
      <c r="D333" s="12">
        <f t="shared" si="33"/>
        <v>9197.338280089356</v>
      </c>
      <c r="E333" s="12">
        <f t="shared" si="34"/>
        <v>4883.5575164443408</v>
      </c>
      <c r="F333" s="12"/>
      <c r="G333" s="12">
        <f t="shared" si="36"/>
        <v>641943.66391248943</v>
      </c>
      <c r="H333" s="12">
        <f t="shared" si="37"/>
        <v>1108056.3360875112</v>
      </c>
      <c r="I333" s="12">
        <f t="shared" si="38"/>
        <v>3172535.9860587348</v>
      </c>
    </row>
    <row r="334" spans="2:9" x14ac:dyDescent="0.25">
      <c r="B334" s="10">
        <f t="shared" si="35"/>
        <v>305</v>
      </c>
      <c r="C334" s="12">
        <f t="shared" si="32"/>
        <v>14080.895796533698</v>
      </c>
      <c r="D334" s="12">
        <f t="shared" si="33"/>
        <v>9266.3183171900273</v>
      </c>
      <c r="E334" s="12">
        <f t="shared" si="34"/>
        <v>4814.5774793436703</v>
      </c>
      <c r="F334" s="12"/>
      <c r="G334" s="12">
        <f t="shared" si="36"/>
        <v>632677.34559529938</v>
      </c>
      <c r="H334" s="12">
        <f t="shared" si="37"/>
        <v>1117322.6544047012</v>
      </c>
      <c r="I334" s="12">
        <f t="shared" si="38"/>
        <v>3177350.5635380787</v>
      </c>
    </row>
    <row r="335" spans="2:9" x14ac:dyDescent="0.25">
      <c r="B335" s="10">
        <f t="shared" si="35"/>
        <v>306</v>
      </c>
      <c r="C335" s="12">
        <f t="shared" si="32"/>
        <v>14080.895796533698</v>
      </c>
      <c r="D335" s="12">
        <f t="shared" si="33"/>
        <v>9335.8157045689513</v>
      </c>
      <c r="E335" s="12">
        <f t="shared" si="34"/>
        <v>4745.0800919647454</v>
      </c>
      <c r="F335" s="12"/>
      <c r="G335" s="12">
        <f t="shared" si="36"/>
        <v>623341.52989073039</v>
      </c>
      <c r="H335" s="12">
        <f t="shared" si="37"/>
        <v>1126658.4701092702</v>
      </c>
      <c r="I335" s="12">
        <f t="shared" si="38"/>
        <v>3182095.6436300436</v>
      </c>
    </row>
    <row r="336" spans="2:9" x14ac:dyDescent="0.25">
      <c r="B336" s="10">
        <f t="shared" si="35"/>
        <v>307</v>
      </c>
      <c r="C336" s="12">
        <f t="shared" si="32"/>
        <v>14080.895796533698</v>
      </c>
      <c r="D336" s="12">
        <f t="shared" si="33"/>
        <v>9405.8343223532211</v>
      </c>
      <c r="E336" s="12">
        <f t="shared" si="34"/>
        <v>4675.0614741804775</v>
      </c>
      <c r="F336" s="12"/>
      <c r="G336" s="12">
        <f t="shared" si="36"/>
        <v>613935.69556837715</v>
      </c>
      <c r="H336" s="12">
        <f t="shared" si="37"/>
        <v>1136064.3044316233</v>
      </c>
      <c r="I336" s="12">
        <f t="shared" si="38"/>
        <v>3186770.7051042239</v>
      </c>
    </row>
    <row r="337" spans="2:9" x14ac:dyDescent="0.25">
      <c r="B337" s="10">
        <f t="shared" si="35"/>
        <v>308</v>
      </c>
      <c r="C337" s="12">
        <f t="shared" si="32"/>
        <v>14080.895796533698</v>
      </c>
      <c r="D337" s="12">
        <f t="shared" si="33"/>
        <v>9476.3780797708696</v>
      </c>
      <c r="E337" s="12">
        <f t="shared" si="34"/>
        <v>4604.5177167628281</v>
      </c>
      <c r="F337" s="12"/>
      <c r="G337" s="12">
        <f t="shared" si="36"/>
        <v>604459.31748860632</v>
      </c>
      <c r="H337" s="12">
        <f t="shared" si="37"/>
        <v>1145540.6825113941</v>
      </c>
      <c r="I337" s="12">
        <f t="shared" si="38"/>
        <v>3191375.2228209865</v>
      </c>
    </row>
    <row r="338" spans="2:9" x14ac:dyDescent="0.25">
      <c r="B338" s="10">
        <f t="shared" si="35"/>
        <v>309</v>
      </c>
      <c r="C338" s="12">
        <f t="shared" si="32"/>
        <v>14080.895796533698</v>
      </c>
      <c r="D338" s="12">
        <f t="shared" si="33"/>
        <v>9547.4509153691506</v>
      </c>
      <c r="E338" s="12">
        <f t="shared" si="34"/>
        <v>4533.444881164547</v>
      </c>
      <c r="F338" s="12"/>
      <c r="G338" s="12">
        <f t="shared" si="36"/>
        <v>594911.86657323712</v>
      </c>
      <c r="H338" s="12">
        <f t="shared" si="37"/>
        <v>1155088.1334267634</v>
      </c>
      <c r="I338" s="12">
        <f t="shared" si="38"/>
        <v>3195908.667702151</v>
      </c>
    </row>
    <row r="339" spans="2:9" x14ac:dyDescent="0.25">
      <c r="B339" s="10">
        <f t="shared" si="35"/>
        <v>310</v>
      </c>
      <c r="C339" s="12">
        <f t="shared" si="32"/>
        <v>14080.895796533698</v>
      </c>
      <c r="D339" s="12">
        <f t="shared" si="33"/>
        <v>9619.0567972344197</v>
      </c>
      <c r="E339" s="12">
        <f t="shared" si="34"/>
        <v>4461.8389992992779</v>
      </c>
      <c r="F339" s="12"/>
      <c r="G339" s="12">
        <f t="shared" si="36"/>
        <v>585292.80977600266</v>
      </c>
      <c r="H339" s="12">
        <f t="shared" si="37"/>
        <v>1164707.1902239977</v>
      </c>
      <c r="I339" s="12">
        <f t="shared" si="38"/>
        <v>3200370.5067014503</v>
      </c>
    </row>
    <row r="340" spans="2:9" x14ac:dyDescent="0.25">
      <c r="B340" s="10">
        <f t="shared" si="35"/>
        <v>311</v>
      </c>
      <c r="C340" s="12">
        <f t="shared" si="32"/>
        <v>14080.895796533698</v>
      </c>
      <c r="D340" s="12">
        <f t="shared" si="33"/>
        <v>9691.1997232136782</v>
      </c>
      <c r="E340" s="12">
        <f t="shared" si="34"/>
        <v>4389.6960733200194</v>
      </c>
      <c r="F340" s="12"/>
      <c r="G340" s="12">
        <f t="shared" si="36"/>
        <v>575601.61005278898</v>
      </c>
      <c r="H340" s="12">
        <f t="shared" si="37"/>
        <v>1174398.3899472114</v>
      </c>
      <c r="I340" s="12">
        <f t="shared" si="38"/>
        <v>3204760.2027747706</v>
      </c>
    </row>
    <row r="341" spans="2:9" x14ac:dyDescent="0.25">
      <c r="B341" s="10">
        <f t="shared" si="35"/>
        <v>312</v>
      </c>
      <c r="C341" s="12">
        <f t="shared" si="32"/>
        <v>14080.895796533698</v>
      </c>
      <c r="D341" s="12">
        <f t="shared" si="33"/>
        <v>9763.8837211377795</v>
      </c>
      <c r="E341" s="12">
        <f t="shared" si="34"/>
        <v>4317.0120753959172</v>
      </c>
      <c r="F341" s="12"/>
      <c r="G341" s="12">
        <f t="shared" si="36"/>
        <v>565837.72633165121</v>
      </c>
      <c r="H341" s="12">
        <f t="shared" si="37"/>
        <v>1184162.2736683493</v>
      </c>
      <c r="I341" s="12">
        <f t="shared" si="38"/>
        <v>3209077.2148501663</v>
      </c>
    </row>
    <row r="342" spans="2:9" x14ac:dyDescent="0.25">
      <c r="B342" s="10">
        <f t="shared" si="35"/>
        <v>313</v>
      </c>
      <c r="C342" s="12">
        <f t="shared" si="32"/>
        <v>14080.895796533698</v>
      </c>
      <c r="D342" s="12">
        <f t="shared" si="33"/>
        <v>9837.1128490463125</v>
      </c>
      <c r="E342" s="12">
        <f t="shared" si="34"/>
        <v>4243.7829474873843</v>
      </c>
      <c r="F342" s="12"/>
      <c r="G342" s="12">
        <f t="shared" si="36"/>
        <v>556000.61348260485</v>
      </c>
      <c r="H342" s="12">
        <f t="shared" si="37"/>
        <v>1193999.3865173955</v>
      </c>
      <c r="I342" s="12">
        <f t="shared" si="38"/>
        <v>3213320.9977976535</v>
      </c>
    </row>
    <row r="343" spans="2:9" x14ac:dyDescent="0.25">
      <c r="B343" s="10">
        <f t="shared" si="35"/>
        <v>314</v>
      </c>
      <c r="C343" s="12">
        <f t="shared" si="32"/>
        <v>14080.895796533698</v>
      </c>
      <c r="D343" s="12">
        <f t="shared" si="33"/>
        <v>9910.8911954141622</v>
      </c>
      <c r="E343" s="12">
        <f t="shared" si="34"/>
        <v>4170.0046011195363</v>
      </c>
      <c r="F343" s="12"/>
      <c r="G343" s="12">
        <f t="shared" si="36"/>
        <v>546089.72228719073</v>
      </c>
      <c r="H343" s="12">
        <f t="shared" si="37"/>
        <v>1203910.2777128096</v>
      </c>
      <c r="I343" s="12">
        <f t="shared" si="38"/>
        <v>3217491.0023987731</v>
      </c>
    </row>
    <row r="344" spans="2:9" x14ac:dyDescent="0.25">
      <c r="B344" s="10">
        <f t="shared" si="35"/>
        <v>315</v>
      </c>
      <c r="C344" s="12">
        <f t="shared" si="32"/>
        <v>14080.895796533698</v>
      </c>
      <c r="D344" s="12">
        <f t="shared" si="33"/>
        <v>9985.2228793797676</v>
      </c>
      <c r="E344" s="12">
        <f t="shared" si="34"/>
        <v>4095.6729171539305</v>
      </c>
      <c r="F344" s="12"/>
      <c r="G344" s="12">
        <f t="shared" si="36"/>
        <v>536104.49940781097</v>
      </c>
      <c r="H344" s="12">
        <f t="shared" si="37"/>
        <v>1213895.5005921894</v>
      </c>
      <c r="I344" s="12">
        <f t="shared" si="38"/>
        <v>3221586.6753159272</v>
      </c>
    </row>
    <row r="345" spans="2:9" x14ac:dyDescent="0.25">
      <c r="B345" s="10">
        <f t="shared" si="35"/>
        <v>316</v>
      </c>
      <c r="C345" s="12">
        <f t="shared" si="32"/>
        <v>14080.895796533698</v>
      </c>
      <c r="D345" s="12">
        <f t="shared" si="33"/>
        <v>10060.112050975116</v>
      </c>
      <c r="E345" s="12">
        <f t="shared" si="34"/>
        <v>4020.7837455585823</v>
      </c>
      <c r="F345" s="12"/>
      <c r="G345" s="12">
        <f t="shared" si="36"/>
        <v>526044.38735683588</v>
      </c>
      <c r="H345" s="12">
        <f t="shared" si="37"/>
        <v>1223955.6126431646</v>
      </c>
      <c r="I345" s="12">
        <f t="shared" si="38"/>
        <v>3225607.4590614857</v>
      </c>
    </row>
    <row r="346" spans="2:9" x14ac:dyDescent="0.25">
      <c r="B346" s="10">
        <f t="shared" si="35"/>
        <v>317</v>
      </c>
      <c r="C346" s="12">
        <f t="shared" si="32"/>
        <v>14080.895796533698</v>
      </c>
      <c r="D346" s="12">
        <f t="shared" si="33"/>
        <v>10135.562891357429</v>
      </c>
      <c r="E346" s="12">
        <f t="shared" si="34"/>
        <v>3945.3329051762689</v>
      </c>
      <c r="F346" s="12"/>
      <c r="G346" s="12">
        <f t="shared" si="36"/>
        <v>515908.82446547848</v>
      </c>
      <c r="H346" s="12">
        <f t="shared" si="37"/>
        <v>1234091.1755345219</v>
      </c>
      <c r="I346" s="12">
        <f t="shared" si="38"/>
        <v>3229552.7919666618</v>
      </c>
    </row>
    <row r="347" spans="2:9" x14ac:dyDescent="0.25">
      <c r="B347" s="10">
        <f t="shared" si="35"/>
        <v>318</v>
      </c>
      <c r="C347" s="12">
        <f t="shared" si="32"/>
        <v>14080.895796533698</v>
      </c>
      <c r="D347" s="12">
        <f t="shared" si="33"/>
        <v>10211.57961304261</v>
      </c>
      <c r="E347" s="12">
        <f t="shared" si="34"/>
        <v>3869.3161834910884</v>
      </c>
      <c r="F347" s="12"/>
      <c r="G347" s="12">
        <f t="shared" si="36"/>
        <v>505697.24485243589</v>
      </c>
      <c r="H347" s="12">
        <f t="shared" si="37"/>
        <v>1244302.7551475645</v>
      </c>
      <c r="I347" s="12">
        <f t="shared" si="38"/>
        <v>3233422.108150153</v>
      </c>
    </row>
    <row r="348" spans="2:9" x14ac:dyDescent="0.25">
      <c r="B348" s="10">
        <f t="shared" si="35"/>
        <v>319</v>
      </c>
      <c r="C348" s="12">
        <f t="shared" si="32"/>
        <v>14080.895796533698</v>
      </c>
      <c r="D348" s="12">
        <f t="shared" si="33"/>
        <v>10288.166460140428</v>
      </c>
      <c r="E348" s="12">
        <f t="shared" si="34"/>
        <v>3792.729336393269</v>
      </c>
      <c r="F348" s="12"/>
      <c r="G348" s="12">
        <f t="shared" si="36"/>
        <v>495409.07839229546</v>
      </c>
      <c r="H348" s="12">
        <f t="shared" si="37"/>
        <v>1254590.9216077048</v>
      </c>
      <c r="I348" s="12">
        <f t="shared" si="38"/>
        <v>3237214.837486546</v>
      </c>
    </row>
    <row r="349" spans="2:9" x14ac:dyDescent="0.25">
      <c r="B349" s="10">
        <f t="shared" si="35"/>
        <v>320</v>
      </c>
      <c r="C349" s="12">
        <f t="shared" si="32"/>
        <v>14080.895796533698</v>
      </c>
      <c r="D349" s="12">
        <f t="shared" si="33"/>
        <v>10365.327708591481</v>
      </c>
      <c r="E349" s="12">
        <f t="shared" si="34"/>
        <v>3715.5680879422157</v>
      </c>
      <c r="F349" s="12"/>
      <c r="G349" s="12">
        <f t="shared" si="36"/>
        <v>485043.75068370398</v>
      </c>
      <c r="H349" s="12">
        <f t="shared" si="37"/>
        <v>1264956.2493162963</v>
      </c>
      <c r="I349" s="12">
        <f t="shared" si="38"/>
        <v>3240930.4055744885</v>
      </c>
    </row>
    <row r="350" spans="2:9" x14ac:dyDescent="0.25">
      <c r="B350" s="10">
        <f t="shared" si="35"/>
        <v>321</v>
      </c>
      <c r="C350" s="12">
        <f t="shared" si="32"/>
        <v>14080.895796533698</v>
      </c>
      <c r="D350" s="12">
        <f t="shared" si="33"/>
        <v>10443.067666405917</v>
      </c>
      <c r="E350" s="12">
        <f t="shared" si="34"/>
        <v>3637.8281301277798</v>
      </c>
      <c r="F350" s="12"/>
      <c r="G350" s="12">
        <f t="shared" si="36"/>
        <v>474600.68301729806</v>
      </c>
      <c r="H350" s="12">
        <f t="shared" si="37"/>
        <v>1275399.3169827021</v>
      </c>
      <c r="I350" s="12">
        <f t="shared" si="38"/>
        <v>3244568.2337046163</v>
      </c>
    </row>
    <row r="351" spans="2:9" x14ac:dyDescent="0.25">
      <c r="B351" s="10">
        <f t="shared" si="35"/>
        <v>322</v>
      </c>
      <c r="C351" s="12">
        <f t="shared" si="32"/>
        <v>14080.895796533698</v>
      </c>
      <c r="D351" s="12">
        <f t="shared" si="33"/>
        <v>10521.390673903963</v>
      </c>
      <c r="E351" s="12">
        <f t="shared" si="34"/>
        <v>3559.5051226297351</v>
      </c>
      <c r="F351" s="12"/>
      <c r="G351" s="12">
        <f t="shared" si="36"/>
        <v>464079.29234339407</v>
      </c>
      <c r="H351" s="12">
        <f t="shared" si="37"/>
        <v>1285920.7076566061</v>
      </c>
      <c r="I351" s="12">
        <f t="shared" si="38"/>
        <v>3248127.7388272462</v>
      </c>
    </row>
    <row r="352" spans="2:9" x14ac:dyDescent="0.25">
      <c r="B352" s="10">
        <f t="shared" si="35"/>
        <v>323</v>
      </c>
      <c r="C352" s="12">
        <f t="shared" ref="C352:C415" si="39">IF(B352="","",IF($H$6&gt;((G351*$H$5)+G351),((G351*$H$5)+G351),$H$6))</f>
        <v>14080.895796533698</v>
      </c>
      <c r="D352" s="12">
        <f t="shared" ref="D352:D415" si="40">IF(B352="","",(C352-E352))</f>
        <v>10600.301103958242</v>
      </c>
      <c r="E352" s="12">
        <f t="shared" ref="E352:E415" si="41">IF(B352="","",(G351*$H$5))</f>
        <v>3480.5946925754556</v>
      </c>
      <c r="F352" s="12"/>
      <c r="G352" s="12">
        <f t="shared" si="36"/>
        <v>453478.99123943585</v>
      </c>
      <c r="H352" s="12">
        <f t="shared" si="37"/>
        <v>1296521.0087605643</v>
      </c>
      <c r="I352" s="12">
        <f t="shared" si="38"/>
        <v>3251608.3335198215</v>
      </c>
    </row>
    <row r="353" spans="2:9" x14ac:dyDescent="0.25">
      <c r="B353" s="10">
        <f t="shared" si="35"/>
        <v>324</v>
      </c>
      <c r="C353" s="12">
        <f t="shared" si="39"/>
        <v>14080.895796533698</v>
      </c>
      <c r="D353" s="12">
        <f t="shared" si="40"/>
        <v>10679.80336223793</v>
      </c>
      <c r="E353" s="12">
        <f t="shared" si="41"/>
        <v>3401.0924342957687</v>
      </c>
      <c r="F353" s="12"/>
      <c r="G353" s="12">
        <f t="shared" si="36"/>
        <v>442799.18787719792</v>
      </c>
      <c r="H353" s="12">
        <f t="shared" si="37"/>
        <v>1307200.8121228023</v>
      </c>
      <c r="I353" s="12">
        <f t="shared" si="38"/>
        <v>3255009.4259541174</v>
      </c>
    </row>
    <row r="354" spans="2:9" x14ac:dyDescent="0.25">
      <c r="B354" s="10">
        <f t="shared" si="35"/>
        <v>325</v>
      </c>
      <c r="C354" s="12">
        <f t="shared" si="39"/>
        <v>14080.895796533698</v>
      </c>
      <c r="D354" s="12">
        <f t="shared" si="40"/>
        <v>10759.901887454713</v>
      </c>
      <c r="E354" s="12">
        <f t="shared" si="41"/>
        <v>3320.9939090789844</v>
      </c>
      <c r="F354" s="12"/>
      <c r="G354" s="12">
        <f t="shared" si="36"/>
        <v>432039.28598974319</v>
      </c>
      <c r="H354" s="12">
        <f t="shared" si="37"/>
        <v>1317960.714010257</v>
      </c>
      <c r="I354" s="12">
        <f t="shared" si="38"/>
        <v>3258330.4198631966</v>
      </c>
    </row>
    <row r="355" spans="2:9" x14ac:dyDescent="0.25">
      <c r="B355" s="10">
        <f t="shared" si="35"/>
        <v>326</v>
      </c>
      <c r="C355" s="12">
        <f t="shared" si="39"/>
        <v>14080.895796533698</v>
      </c>
      <c r="D355" s="12">
        <f t="shared" si="40"/>
        <v>10840.601151610623</v>
      </c>
      <c r="E355" s="12">
        <f t="shared" si="41"/>
        <v>3240.294644923074</v>
      </c>
      <c r="F355" s="12"/>
      <c r="G355" s="12">
        <f t="shared" si="36"/>
        <v>421198.68483813258</v>
      </c>
      <c r="H355" s="12">
        <f t="shared" si="37"/>
        <v>1328801.3151618678</v>
      </c>
      <c r="I355" s="12">
        <f t="shared" si="38"/>
        <v>3261570.7145081195</v>
      </c>
    </row>
    <row r="356" spans="2:9" x14ac:dyDescent="0.25">
      <c r="B356" s="10">
        <f t="shared" si="35"/>
        <v>327</v>
      </c>
      <c r="C356" s="12">
        <f t="shared" si="39"/>
        <v>14080.895796533698</v>
      </c>
      <c r="D356" s="12">
        <f t="shared" si="40"/>
        <v>10921.905660247703</v>
      </c>
      <c r="E356" s="12">
        <f t="shared" si="41"/>
        <v>3158.9901362859941</v>
      </c>
      <c r="F356" s="12"/>
      <c r="G356" s="12">
        <f t="shared" si="36"/>
        <v>410276.77917788486</v>
      </c>
      <c r="H356" s="12">
        <f t="shared" si="37"/>
        <v>1339723.2208221154</v>
      </c>
      <c r="I356" s="12">
        <f t="shared" si="38"/>
        <v>3264729.7046444053</v>
      </c>
    </row>
    <row r="357" spans="2:9" x14ac:dyDescent="0.25">
      <c r="B357" s="10">
        <f t="shared" si="35"/>
        <v>328</v>
      </c>
      <c r="C357" s="12">
        <f t="shared" si="39"/>
        <v>14080.895796533698</v>
      </c>
      <c r="D357" s="12">
        <f t="shared" si="40"/>
        <v>11003.819952699561</v>
      </c>
      <c r="E357" s="12">
        <f t="shared" si="41"/>
        <v>3077.0758438341363</v>
      </c>
      <c r="F357" s="12"/>
      <c r="G357" s="12">
        <f t="shared" si="36"/>
        <v>399272.95922518527</v>
      </c>
      <c r="H357" s="12">
        <f t="shared" si="37"/>
        <v>1350727.040774815</v>
      </c>
      <c r="I357" s="12">
        <f t="shared" si="38"/>
        <v>3267806.7804882396</v>
      </c>
    </row>
    <row r="358" spans="2:9" x14ac:dyDescent="0.25">
      <c r="B358" s="10">
        <f t="shared" si="35"/>
        <v>329</v>
      </c>
      <c r="C358" s="12">
        <f t="shared" si="39"/>
        <v>14080.895796533698</v>
      </c>
      <c r="D358" s="12">
        <f t="shared" si="40"/>
        <v>11086.348602344808</v>
      </c>
      <c r="E358" s="12">
        <f t="shared" si="41"/>
        <v>2994.5471941888895</v>
      </c>
      <c r="F358" s="12"/>
      <c r="G358" s="12">
        <f t="shared" si="36"/>
        <v>388186.61062284047</v>
      </c>
      <c r="H358" s="12">
        <f t="shared" si="37"/>
        <v>1361813.3893771598</v>
      </c>
      <c r="I358" s="12">
        <f t="shared" si="38"/>
        <v>3270801.3276824285</v>
      </c>
    </row>
    <row r="359" spans="2:9" x14ac:dyDescent="0.25">
      <c r="B359" s="10">
        <f t="shared" si="35"/>
        <v>330</v>
      </c>
      <c r="C359" s="12">
        <f t="shared" si="39"/>
        <v>14080.895796533698</v>
      </c>
      <c r="D359" s="12">
        <f t="shared" si="40"/>
        <v>11169.496216862393</v>
      </c>
      <c r="E359" s="12">
        <f t="shared" si="41"/>
        <v>2911.3995796713034</v>
      </c>
      <c r="F359" s="12"/>
      <c r="G359" s="12">
        <f t="shared" si="36"/>
        <v>377017.11440597806</v>
      </c>
      <c r="H359" s="12">
        <f t="shared" si="37"/>
        <v>1372982.8855940222</v>
      </c>
      <c r="I359" s="12">
        <f t="shared" si="38"/>
        <v>3273712.7272620997</v>
      </c>
    </row>
    <row r="360" spans="2:9" x14ac:dyDescent="0.25">
      <c r="B360" s="10">
        <f t="shared" si="35"/>
        <v>331</v>
      </c>
      <c r="C360" s="12">
        <f t="shared" si="39"/>
        <v>14080.895796533698</v>
      </c>
      <c r="D360" s="12">
        <f t="shared" si="40"/>
        <v>11253.267438488863</v>
      </c>
      <c r="E360" s="12">
        <f t="shared" si="41"/>
        <v>2827.6283580448353</v>
      </c>
      <c r="F360" s="12"/>
      <c r="G360" s="12">
        <f t="shared" si="36"/>
        <v>365763.84696748923</v>
      </c>
      <c r="H360" s="12">
        <f t="shared" si="37"/>
        <v>1384236.153032511</v>
      </c>
      <c r="I360" s="12">
        <f t="shared" si="38"/>
        <v>3276540.3556201444</v>
      </c>
    </row>
    <row r="361" spans="2:9" x14ac:dyDescent="0.25">
      <c r="B361" s="10">
        <f t="shared" si="35"/>
        <v>332</v>
      </c>
      <c r="C361" s="12">
        <f t="shared" si="39"/>
        <v>14080.895796533698</v>
      </c>
      <c r="D361" s="12">
        <f t="shared" si="40"/>
        <v>11337.666944277529</v>
      </c>
      <c r="E361" s="12">
        <f t="shared" si="41"/>
        <v>2743.2288522561689</v>
      </c>
      <c r="F361" s="12"/>
      <c r="G361" s="12">
        <f t="shared" si="36"/>
        <v>354426.18002321169</v>
      </c>
      <c r="H361" s="12">
        <f t="shared" si="37"/>
        <v>1395573.8199767885</v>
      </c>
      <c r="I361" s="12">
        <f t="shared" si="38"/>
        <v>3279283.5844724006</v>
      </c>
    </row>
    <row r="362" spans="2:9" x14ac:dyDescent="0.25">
      <c r="B362" s="10">
        <f t="shared" si="35"/>
        <v>333</v>
      </c>
      <c r="C362" s="12">
        <f t="shared" si="39"/>
        <v>14080.895796533698</v>
      </c>
      <c r="D362" s="12">
        <f t="shared" si="40"/>
        <v>11422.699446359609</v>
      </c>
      <c r="E362" s="12">
        <f t="shared" si="41"/>
        <v>2658.1963501740875</v>
      </c>
      <c r="F362" s="12"/>
      <c r="G362" s="12">
        <f t="shared" si="36"/>
        <v>343003.4805768521</v>
      </c>
      <c r="H362" s="12">
        <f t="shared" si="37"/>
        <v>1406996.5194231481</v>
      </c>
      <c r="I362" s="12">
        <f t="shared" si="38"/>
        <v>3281941.7808225746</v>
      </c>
    </row>
    <row r="363" spans="2:9" x14ac:dyDescent="0.25">
      <c r="B363" s="10">
        <f t="shared" si="35"/>
        <v>334</v>
      </c>
      <c r="C363" s="12">
        <f t="shared" si="39"/>
        <v>14080.895796533698</v>
      </c>
      <c r="D363" s="12">
        <f t="shared" si="40"/>
        <v>11508.369692207307</v>
      </c>
      <c r="E363" s="12">
        <f t="shared" si="41"/>
        <v>2572.5261043263909</v>
      </c>
      <c r="F363" s="12"/>
      <c r="G363" s="12">
        <f t="shared" si="36"/>
        <v>331495.11088464479</v>
      </c>
      <c r="H363" s="12">
        <f t="shared" si="37"/>
        <v>1418504.8891153554</v>
      </c>
      <c r="I363" s="12">
        <f t="shared" si="38"/>
        <v>3284514.306926901</v>
      </c>
    </row>
    <row r="364" spans="2:9" x14ac:dyDescent="0.25">
      <c r="B364" s="10">
        <f t="shared" si="35"/>
        <v>335</v>
      </c>
      <c r="C364" s="12">
        <f t="shared" si="39"/>
        <v>14080.895796533698</v>
      </c>
      <c r="D364" s="12">
        <f t="shared" si="40"/>
        <v>11594.682464898862</v>
      </c>
      <c r="E364" s="12">
        <f t="shared" si="41"/>
        <v>2486.2133316348359</v>
      </c>
      <c r="F364" s="12"/>
      <c r="G364" s="12">
        <f t="shared" si="36"/>
        <v>319900.42841974593</v>
      </c>
      <c r="H364" s="12">
        <f t="shared" si="37"/>
        <v>1430099.5715802542</v>
      </c>
      <c r="I364" s="12">
        <f t="shared" si="38"/>
        <v>3287000.5202585356</v>
      </c>
    </row>
    <row r="365" spans="2:9" x14ac:dyDescent="0.25">
      <c r="B365" s="10">
        <f t="shared" si="35"/>
        <v>336</v>
      </c>
      <c r="C365" s="12">
        <f t="shared" si="39"/>
        <v>14080.895796533698</v>
      </c>
      <c r="D365" s="12">
        <f t="shared" si="40"/>
        <v>11681.642583385603</v>
      </c>
      <c r="E365" s="12">
        <f t="shared" si="41"/>
        <v>2399.2532131480943</v>
      </c>
      <c r="F365" s="12"/>
      <c r="G365" s="12">
        <f t="shared" si="36"/>
        <v>308218.78583636036</v>
      </c>
      <c r="H365" s="12">
        <f t="shared" si="37"/>
        <v>1441781.2141636398</v>
      </c>
      <c r="I365" s="12">
        <f t="shared" si="38"/>
        <v>3289399.7734716837</v>
      </c>
    </row>
    <row r="366" spans="2:9" x14ac:dyDescent="0.25">
      <c r="B366" s="10">
        <f t="shared" si="35"/>
        <v>337</v>
      </c>
      <c r="C366" s="12">
        <f t="shared" si="39"/>
        <v>14080.895796533698</v>
      </c>
      <c r="D366" s="12">
        <f t="shared" si="40"/>
        <v>11769.254902760995</v>
      </c>
      <c r="E366" s="12">
        <f t="shared" si="41"/>
        <v>2311.6408937727024</v>
      </c>
      <c r="F366" s="12"/>
      <c r="G366" s="12">
        <f t="shared" si="36"/>
        <v>296449.53093359934</v>
      </c>
      <c r="H366" s="12">
        <f t="shared" si="37"/>
        <v>1453550.4690664008</v>
      </c>
      <c r="I366" s="12">
        <f t="shared" si="38"/>
        <v>3291711.4143654564</v>
      </c>
    </row>
    <row r="367" spans="2:9" x14ac:dyDescent="0.25">
      <c r="B367" s="10">
        <f t="shared" si="35"/>
        <v>338</v>
      </c>
      <c r="C367" s="12">
        <f t="shared" si="39"/>
        <v>14080.895796533698</v>
      </c>
      <c r="D367" s="12">
        <f t="shared" si="40"/>
        <v>11857.524314531704</v>
      </c>
      <c r="E367" s="12">
        <f t="shared" si="41"/>
        <v>2223.371482001995</v>
      </c>
      <c r="F367" s="12"/>
      <c r="G367" s="12">
        <f t="shared" si="36"/>
        <v>284592.00661906763</v>
      </c>
      <c r="H367" s="12">
        <f t="shared" si="37"/>
        <v>1465407.9933809324</v>
      </c>
      <c r="I367" s="12">
        <f t="shared" si="38"/>
        <v>3293934.7858474585</v>
      </c>
    </row>
    <row r="368" spans="2:9" x14ac:dyDescent="0.25">
      <c r="B368" s="10">
        <f t="shared" si="35"/>
        <v>339</v>
      </c>
      <c r="C368" s="12">
        <f t="shared" si="39"/>
        <v>14080.895796533698</v>
      </c>
      <c r="D368" s="12">
        <f t="shared" si="40"/>
        <v>11946.45574689069</v>
      </c>
      <c r="E368" s="12">
        <f t="shared" si="41"/>
        <v>2134.4400496430071</v>
      </c>
      <c r="F368" s="12"/>
      <c r="G368" s="12">
        <f t="shared" si="36"/>
        <v>272645.55087217694</v>
      </c>
      <c r="H368" s="12">
        <f t="shared" si="37"/>
        <v>1477354.4491278231</v>
      </c>
      <c r="I368" s="12">
        <f t="shared" si="38"/>
        <v>3296069.2258971017</v>
      </c>
    </row>
    <row r="369" spans="2:9" x14ac:dyDescent="0.25">
      <c r="B369" s="10">
        <f t="shared" si="35"/>
        <v>340</v>
      </c>
      <c r="C369" s="12">
        <f t="shared" si="39"/>
        <v>14080.895796533698</v>
      </c>
      <c r="D369" s="12">
        <f t="shared" si="40"/>
        <v>12036.054164992371</v>
      </c>
      <c r="E369" s="12">
        <f t="shared" si="41"/>
        <v>2044.8416315413269</v>
      </c>
      <c r="F369" s="12"/>
      <c r="G369" s="12">
        <f t="shared" si="36"/>
        <v>260609.49670718456</v>
      </c>
      <c r="H369" s="12">
        <f t="shared" si="37"/>
        <v>1489390.5032928155</v>
      </c>
      <c r="I369" s="12">
        <f t="shared" si="38"/>
        <v>3298114.0675286432</v>
      </c>
    </row>
    <row r="370" spans="2:9" x14ac:dyDescent="0.25">
      <c r="B370" s="10">
        <f t="shared" si="35"/>
        <v>341</v>
      </c>
      <c r="C370" s="12">
        <f t="shared" si="39"/>
        <v>14080.895796533698</v>
      </c>
      <c r="D370" s="12">
        <f t="shared" si="40"/>
        <v>12126.324571229814</v>
      </c>
      <c r="E370" s="12">
        <f t="shared" si="41"/>
        <v>1954.5712253038841</v>
      </c>
      <c r="F370" s="12"/>
      <c r="G370" s="12">
        <f t="shared" si="36"/>
        <v>248483.17213595475</v>
      </c>
      <c r="H370" s="12">
        <f t="shared" si="37"/>
        <v>1501516.8278640453</v>
      </c>
      <c r="I370" s="12">
        <f t="shared" si="38"/>
        <v>3300068.6387539469</v>
      </c>
    </row>
    <row r="371" spans="2:9" x14ac:dyDescent="0.25">
      <c r="B371" s="10">
        <f t="shared" si="35"/>
        <v>342</v>
      </c>
      <c r="C371" s="12">
        <f t="shared" si="39"/>
        <v>14080.895796533698</v>
      </c>
      <c r="D371" s="12">
        <f t="shared" si="40"/>
        <v>12217.272005514038</v>
      </c>
      <c r="E371" s="12">
        <f t="shared" si="41"/>
        <v>1863.6237910196605</v>
      </c>
      <c r="F371" s="12"/>
      <c r="G371" s="12">
        <f t="shared" si="36"/>
        <v>236265.90013044071</v>
      </c>
      <c r="H371" s="12">
        <f t="shared" si="37"/>
        <v>1513734.0998695593</v>
      </c>
      <c r="I371" s="12">
        <f t="shared" si="38"/>
        <v>3301932.2625449663</v>
      </c>
    </row>
    <row r="372" spans="2:9" x14ac:dyDescent="0.25">
      <c r="B372" s="10">
        <f t="shared" si="35"/>
        <v>343</v>
      </c>
      <c r="C372" s="12">
        <f t="shared" si="39"/>
        <v>14080.895796533698</v>
      </c>
      <c r="D372" s="12">
        <f t="shared" si="40"/>
        <v>12308.901545555393</v>
      </c>
      <c r="E372" s="12">
        <f t="shared" si="41"/>
        <v>1771.9942509783052</v>
      </c>
      <c r="F372" s="12"/>
      <c r="G372" s="12">
        <f t="shared" si="36"/>
        <v>223956.99858488532</v>
      </c>
      <c r="H372" s="12">
        <f t="shared" si="37"/>
        <v>1526043.0014151146</v>
      </c>
      <c r="I372" s="12">
        <f t="shared" si="38"/>
        <v>3303704.2567959446</v>
      </c>
    </row>
    <row r="373" spans="2:9" x14ac:dyDescent="0.25">
      <c r="B373" s="10">
        <f t="shared" si="35"/>
        <v>344</v>
      </c>
      <c r="C373" s="12">
        <f t="shared" si="39"/>
        <v>14080.895796533698</v>
      </c>
      <c r="D373" s="12">
        <f t="shared" si="40"/>
        <v>12401.218307147057</v>
      </c>
      <c r="E373" s="12">
        <f t="shared" si="41"/>
        <v>1679.6774893866398</v>
      </c>
      <c r="F373" s="12"/>
      <c r="G373" s="12">
        <f t="shared" si="36"/>
        <v>211555.78027773826</v>
      </c>
      <c r="H373" s="12">
        <f t="shared" si="37"/>
        <v>1538444.2197222617</v>
      </c>
      <c r="I373" s="12">
        <f t="shared" si="38"/>
        <v>3305383.9342853315</v>
      </c>
    </row>
    <row r="374" spans="2:9" x14ac:dyDescent="0.25">
      <c r="B374" s="10">
        <f t="shared" si="35"/>
        <v>345</v>
      </c>
      <c r="C374" s="12">
        <f t="shared" si="39"/>
        <v>14080.895796533698</v>
      </c>
      <c r="D374" s="12">
        <f t="shared" si="40"/>
        <v>12494.22744445066</v>
      </c>
      <c r="E374" s="12">
        <f t="shared" si="41"/>
        <v>1586.668352083037</v>
      </c>
      <c r="F374" s="12"/>
      <c r="G374" s="12">
        <f t="shared" si="36"/>
        <v>199061.5528332876</v>
      </c>
      <c r="H374" s="12">
        <f t="shared" si="37"/>
        <v>1550938.4471667123</v>
      </c>
      <c r="I374" s="12">
        <f t="shared" si="38"/>
        <v>3306970.6026374144</v>
      </c>
    </row>
    <row r="375" spans="2:9" x14ac:dyDescent="0.25">
      <c r="B375" s="10">
        <f t="shared" si="35"/>
        <v>346</v>
      </c>
      <c r="C375" s="12">
        <f t="shared" si="39"/>
        <v>14080.895796533698</v>
      </c>
      <c r="D375" s="12">
        <f t="shared" si="40"/>
        <v>12587.93415028404</v>
      </c>
      <c r="E375" s="12">
        <f t="shared" si="41"/>
        <v>1492.961646249657</v>
      </c>
      <c r="F375" s="12"/>
      <c r="G375" s="12">
        <f t="shared" si="36"/>
        <v>186473.61868300356</v>
      </c>
      <c r="H375" s="12">
        <f t="shared" si="37"/>
        <v>1563526.3813169962</v>
      </c>
      <c r="I375" s="12">
        <f t="shared" si="38"/>
        <v>3308463.5642836639</v>
      </c>
    </row>
    <row r="376" spans="2:9" x14ac:dyDescent="0.25">
      <c r="B376" s="10">
        <f t="shared" si="35"/>
        <v>347</v>
      </c>
      <c r="C376" s="12">
        <f t="shared" si="39"/>
        <v>14080.895796533698</v>
      </c>
      <c r="D376" s="12">
        <f t="shared" si="40"/>
        <v>12682.343656411171</v>
      </c>
      <c r="E376" s="12">
        <f t="shared" si="41"/>
        <v>1398.5521401225267</v>
      </c>
      <c r="F376" s="12"/>
      <c r="G376" s="12">
        <f t="shared" si="36"/>
        <v>173791.2750265924</v>
      </c>
      <c r="H376" s="12">
        <f t="shared" si="37"/>
        <v>1576208.7249734073</v>
      </c>
      <c r="I376" s="12">
        <f t="shared" si="38"/>
        <v>3309862.1164237866</v>
      </c>
    </row>
    <row r="377" spans="2:9" x14ac:dyDescent="0.25">
      <c r="B377" s="10">
        <f t="shared" si="35"/>
        <v>348</v>
      </c>
      <c r="C377" s="12">
        <f t="shared" si="39"/>
        <v>14080.895796533698</v>
      </c>
      <c r="D377" s="12">
        <f t="shared" si="40"/>
        <v>12777.461233834254</v>
      </c>
      <c r="E377" s="12">
        <f t="shared" si="41"/>
        <v>1303.4345626994429</v>
      </c>
      <c r="F377" s="12"/>
      <c r="G377" s="12">
        <f t="shared" si="36"/>
        <v>161013.81379275816</v>
      </c>
      <c r="H377" s="12">
        <f t="shared" si="37"/>
        <v>1588986.1862072416</v>
      </c>
      <c r="I377" s="12">
        <f t="shared" si="38"/>
        <v>3311165.550986486</v>
      </c>
    </row>
    <row r="378" spans="2:9" x14ac:dyDescent="0.25">
      <c r="B378" s="10">
        <f t="shared" si="35"/>
        <v>349</v>
      </c>
      <c r="C378" s="12">
        <f t="shared" si="39"/>
        <v>14080.895796533698</v>
      </c>
      <c r="D378" s="12">
        <f t="shared" si="40"/>
        <v>12873.292193088011</v>
      </c>
      <c r="E378" s="12">
        <f t="shared" si="41"/>
        <v>1207.6036034456861</v>
      </c>
      <c r="F378" s="12"/>
      <c r="G378" s="12">
        <f t="shared" si="36"/>
        <v>148140.52159967014</v>
      </c>
      <c r="H378" s="12">
        <f t="shared" si="37"/>
        <v>1601859.4784003296</v>
      </c>
      <c r="I378" s="12">
        <f t="shared" si="38"/>
        <v>3312373.1545899315</v>
      </c>
    </row>
    <row r="379" spans="2:9" x14ac:dyDescent="0.25">
      <c r="B379" s="10">
        <f t="shared" si="35"/>
        <v>350</v>
      </c>
      <c r="C379" s="12">
        <f t="shared" si="39"/>
        <v>14080.895796533698</v>
      </c>
      <c r="D379" s="12">
        <f t="shared" si="40"/>
        <v>12969.841884536172</v>
      </c>
      <c r="E379" s="12">
        <f t="shared" si="41"/>
        <v>1111.053911997526</v>
      </c>
      <c r="F379" s="12"/>
      <c r="G379" s="12">
        <f t="shared" si="36"/>
        <v>135170.67971513397</v>
      </c>
      <c r="H379" s="12">
        <f t="shared" si="37"/>
        <v>1614829.3202848658</v>
      </c>
      <c r="I379" s="12">
        <f t="shared" si="38"/>
        <v>3313484.208501929</v>
      </c>
    </row>
    <row r="380" spans="2:9" x14ac:dyDescent="0.25">
      <c r="B380" s="10">
        <f t="shared" si="35"/>
        <v>351</v>
      </c>
      <c r="C380" s="12">
        <f t="shared" si="39"/>
        <v>14080.895796533698</v>
      </c>
      <c r="D380" s="12">
        <f t="shared" si="40"/>
        <v>13067.115698670194</v>
      </c>
      <c r="E380" s="12">
        <f t="shared" si="41"/>
        <v>1013.7800978635047</v>
      </c>
      <c r="F380" s="12"/>
      <c r="G380" s="12">
        <f t="shared" si="36"/>
        <v>122103.56401646377</v>
      </c>
      <c r="H380" s="12">
        <f t="shared" si="37"/>
        <v>1627896.4359835361</v>
      </c>
      <c r="I380" s="12">
        <f t="shared" si="38"/>
        <v>3314497.9885997926</v>
      </c>
    </row>
    <row r="381" spans="2:9" x14ac:dyDescent="0.25">
      <c r="B381" s="10">
        <f t="shared" si="35"/>
        <v>352</v>
      </c>
      <c r="C381" s="12">
        <f t="shared" si="39"/>
        <v>14080.895796533698</v>
      </c>
      <c r="D381" s="12">
        <f t="shared" si="40"/>
        <v>13165.11906641022</v>
      </c>
      <c r="E381" s="12">
        <f t="shared" si="41"/>
        <v>915.77673012347827</v>
      </c>
      <c r="F381" s="12"/>
      <c r="G381" s="12">
        <f t="shared" si="36"/>
        <v>108938.44495005356</v>
      </c>
      <c r="H381" s="12">
        <f t="shared" si="37"/>
        <v>1641061.5550499463</v>
      </c>
      <c r="I381" s="12">
        <f t="shared" si="38"/>
        <v>3315413.765329916</v>
      </c>
    </row>
    <row r="382" spans="2:9" x14ac:dyDescent="0.25">
      <c r="B382" s="10">
        <f t="shared" si="35"/>
        <v>353</v>
      </c>
      <c r="C382" s="12">
        <f t="shared" si="39"/>
        <v>14080.895796533698</v>
      </c>
      <c r="D382" s="12">
        <f t="shared" si="40"/>
        <v>13263.857459408297</v>
      </c>
      <c r="E382" s="12">
        <f t="shared" si="41"/>
        <v>817.03833712540165</v>
      </c>
      <c r="F382" s="12"/>
      <c r="G382" s="12">
        <f t="shared" si="36"/>
        <v>95674.587490645266</v>
      </c>
      <c r="H382" s="12">
        <f t="shared" si="37"/>
        <v>1654325.4125093545</v>
      </c>
      <c r="I382" s="12">
        <f t="shared" si="38"/>
        <v>3316230.8036670415</v>
      </c>
    </row>
    <row r="383" spans="2:9" x14ac:dyDescent="0.25">
      <c r="B383" s="10">
        <f t="shared" si="35"/>
        <v>354</v>
      </c>
      <c r="C383" s="12">
        <f t="shared" si="39"/>
        <v>14080.895796533698</v>
      </c>
      <c r="D383" s="12">
        <f t="shared" si="40"/>
        <v>13363.336390353857</v>
      </c>
      <c r="E383" s="12">
        <f t="shared" si="41"/>
        <v>717.55940617983947</v>
      </c>
      <c r="F383" s="12"/>
      <c r="G383" s="12">
        <f t="shared" si="36"/>
        <v>82311.251100291411</v>
      </c>
      <c r="H383" s="12">
        <f t="shared" si="37"/>
        <v>1667688.7488997085</v>
      </c>
      <c r="I383" s="12">
        <f t="shared" si="38"/>
        <v>3316948.3630732214</v>
      </c>
    </row>
    <row r="384" spans="2:9" x14ac:dyDescent="0.25">
      <c r="B384" s="10">
        <f t="shared" si="35"/>
        <v>355</v>
      </c>
      <c r="C384" s="12">
        <f t="shared" si="39"/>
        <v>14080.895796533698</v>
      </c>
      <c r="D384" s="12">
        <f t="shared" si="40"/>
        <v>13463.561413281512</v>
      </c>
      <c r="E384" s="12">
        <f t="shared" si="41"/>
        <v>617.3343832521856</v>
      </c>
      <c r="F384" s="12"/>
      <c r="G384" s="12">
        <f t="shared" si="36"/>
        <v>68847.689687009901</v>
      </c>
      <c r="H384" s="12">
        <f t="shared" si="37"/>
        <v>1681152.3103129901</v>
      </c>
      <c r="I384" s="12">
        <f t="shared" si="38"/>
        <v>3317565.6974564735</v>
      </c>
    </row>
    <row r="385" spans="2:9" x14ac:dyDescent="0.25">
      <c r="B385" s="10">
        <f t="shared" si="35"/>
        <v>356</v>
      </c>
      <c r="C385" s="12">
        <f t="shared" si="39"/>
        <v>14080.895796533698</v>
      </c>
      <c r="D385" s="12">
        <f t="shared" si="40"/>
        <v>13564.538123881124</v>
      </c>
      <c r="E385" s="12">
        <f t="shared" si="41"/>
        <v>516.35767265257425</v>
      </c>
      <c r="F385" s="12"/>
      <c r="G385" s="12">
        <f t="shared" si="36"/>
        <v>55283.151563128777</v>
      </c>
      <c r="H385" s="12">
        <f t="shared" si="37"/>
        <v>1694716.8484368713</v>
      </c>
      <c r="I385" s="12">
        <f t="shared" si="38"/>
        <v>3318082.0551291262</v>
      </c>
    </row>
    <row r="386" spans="2:9" x14ac:dyDescent="0.25">
      <c r="B386" s="10">
        <f t="shared" si="35"/>
        <v>357</v>
      </c>
      <c r="C386" s="12">
        <f t="shared" si="39"/>
        <v>14080.895796533698</v>
      </c>
      <c r="D386" s="12">
        <f t="shared" si="40"/>
        <v>13666.272159810233</v>
      </c>
      <c r="E386" s="12">
        <f t="shared" si="41"/>
        <v>414.62363672346584</v>
      </c>
      <c r="F386" s="12"/>
      <c r="G386" s="12">
        <f t="shared" si="36"/>
        <v>41616.87940331854</v>
      </c>
      <c r="H386" s="12">
        <f t="shared" si="37"/>
        <v>1708383.1205966815</v>
      </c>
      <c r="I386" s="12">
        <f t="shared" si="38"/>
        <v>3318496.6787658497</v>
      </c>
    </row>
    <row r="387" spans="2:9" x14ac:dyDescent="0.25">
      <c r="B387" s="10">
        <f t="shared" si="35"/>
        <v>358</v>
      </c>
      <c r="C387" s="12">
        <f t="shared" si="39"/>
        <v>14080.895796533698</v>
      </c>
      <c r="D387" s="12">
        <f t="shared" si="40"/>
        <v>13768.769201008809</v>
      </c>
      <c r="E387" s="12">
        <f t="shared" si="41"/>
        <v>312.12659552488907</v>
      </c>
      <c r="F387" s="12"/>
      <c r="G387" s="12">
        <f t="shared" si="36"/>
        <v>27848.110202309734</v>
      </c>
      <c r="H387" s="12">
        <f t="shared" si="37"/>
        <v>1722151.8897976903</v>
      </c>
      <c r="I387" s="12">
        <f t="shared" si="38"/>
        <v>3318808.8053613747</v>
      </c>
    </row>
    <row r="388" spans="2:9" x14ac:dyDescent="0.25">
      <c r="B388" s="10">
        <f t="shared" si="35"/>
        <v>359</v>
      </c>
      <c r="C388" s="12">
        <f t="shared" si="39"/>
        <v>14080.895796533698</v>
      </c>
      <c r="D388" s="12">
        <f t="shared" si="40"/>
        <v>13872.034970016375</v>
      </c>
      <c r="E388" s="12">
        <f t="shared" si="41"/>
        <v>208.86082651732301</v>
      </c>
      <c r="F388" s="12"/>
      <c r="G388" s="12">
        <f t="shared" si="36"/>
        <v>13976.075232293359</v>
      </c>
      <c r="H388" s="12">
        <f t="shared" si="37"/>
        <v>1736023.9247677068</v>
      </c>
      <c r="I388" s="12">
        <f t="shared" si="38"/>
        <v>3319017.6661878922</v>
      </c>
    </row>
    <row r="389" spans="2:9" x14ac:dyDescent="0.25">
      <c r="B389" s="10">
        <f t="shared" si="35"/>
        <v>360</v>
      </c>
      <c r="C389" s="12">
        <f t="shared" si="39"/>
        <v>14080.895796533698</v>
      </c>
      <c r="D389" s="12">
        <f t="shared" si="40"/>
        <v>13976.075232291498</v>
      </c>
      <c r="E389" s="12">
        <f t="shared" si="41"/>
        <v>104.82056424220019</v>
      </c>
      <c r="F389" s="12"/>
      <c r="G389" s="12">
        <f t="shared" si="36"/>
        <v>1.8608261598274112E-9</v>
      </c>
      <c r="H389" s="12">
        <f t="shared" si="37"/>
        <v>1749999.9999999984</v>
      </c>
      <c r="I389" s="12">
        <f t="shared" si="38"/>
        <v>3319122.4867521343</v>
      </c>
    </row>
    <row r="390" spans="2:9" x14ac:dyDescent="0.25">
      <c r="B390" s="10" t="str">
        <f t="shared" si="35"/>
        <v/>
      </c>
      <c r="C390" s="12" t="str">
        <f t="shared" si="39"/>
        <v/>
      </c>
      <c r="D390" s="12" t="str">
        <f t="shared" si="40"/>
        <v/>
      </c>
      <c r="E390" s="12" t="str">
        <f t="shared" si="41"/>
        <v/>
      </c>
      <c r="F390" s="12"/>
      <c r="G390" s="12" t="str">
        <f t="shared" si="36"/>
        <v/>
      </c>
      <c r="H390" s="12" t="str">
        <f t="shared" si="37"/>
        <v/>
      </c>
      <c r="I390" s="12" t="str">
        <f t="shared" si="38"/>
        <v/>
      </c>
    </row>
    <row r="391" spans="2:9" x14ac:dyDescent="0.25">
      <c r="B391" s="10" t="str">
        <f t="shared" si="35"/>
        <v/>
      </c>
      <c r="C391" s="12" t="str">
        <f t="shared" si="39"/>
        <v/>
      </c>
      <c r="D391" s="12" t="str">
        <f t="shared" si="40"/>
        <v/>
      </c>
      <c r="E391" s="12" t="str">
        <f t="shared" si="41"/>
        <v/>
      </c>
      <c r="F391" s="12"/>
      <c r="G391" s="12" t="str">
        <f t="shared" si="36"/>
        <v/>
      </c>
      <c r="H391" s="12" t="str">
        <f t="shared" si="37"/>
        <v/>
      </c>
      <c r="I391" s="12" t="str">
        <f t="shared" si="38"/>
        <v/>
      </c>
    </row>
    <row r="392" spans="2:9" x14ac:dyDescent="0.25">
      <c r="B392" s="10" t="str">
        <f t="shared" si="35"/>
        <v/>
      </c>
      <c r="C392" s="12" t="str">
        <f t="shared" si="39"/>
        <v/>
      </c>
      <c r="D392" s="12" t="str">
        <f t="shared" si="40"/>
        <v/>
      </c>
      <c r="E392" s="12" t="str">
        <f t="shared" si="41"/>
        <v/>
      </c>
      <c r="F392" s="12"/>
      <c r="G392" s="12" t="str">
        <f t="shared" si="36"/>
        <v/>
      </c>
      <c r="H392" s="12" t="str">
        <f t="shared" si="37"/>
        <v/>
      </c>
      <c r="I392" s="12" t="str">
        <f t="shared" si="38"/>
        <v/>
      </c>
    </row>
    <row r="393" spans="2:9" x14ac:dyDescent="0.25">
      <c r="B393" s="10" t="str">
        <f t="shared" si="35"/>
        <v/>
      </c>
      <c r="C393" s="12" t="str">
        <f t="shared" si="39"/>
        <v/>
      </c>
      <c r="D393" s="12" t="str">
        <f t="shared" si="40"/>
        <v/>
      </c>
      <c r="E393" s="12" t="str">
        <f t="shared" si="41"/>
        <v/>
      </c>
      <c r="F393" s="12"/>
      <c r="G393" s="12" t="str">
        <f t="shared" si="36"/>
        <v/>
      </c>
      <c r="H393" s="12" t="str">
        <f t="shared" si="37"/>
        <v/>
      </c>
      <c r="I393" s="12" t="str">
        <f t="shared" si="38"/>
        <v/>
      </c>
    </row>
    <row r="394" spans="2:9" x14ac:dyDescent="0.25">
      <c r="B394" s="10" t="str">
        <f t="shared" si="35"/>
        <v/>
      </c>
      <c r="C394" s="12" t="str">
        <f t="shared" si="39"/>
        <v/>
      </c>
      <c r="D394" s="12" t="str">
        <f t="shared" si="40"/>
        <v/>
      </c>
      <c r="E394" s="12" t="str">
        <f t="shared" si="41"/>
        <v/>
      </c>
      <c r="F394" s="12"/>
      <c r="G394" s="12" t="str">
        <f t="shared" si="36"/>
        <v/>
      </c>
      <c r="H394" s="12" t="str">
        <f t="shared" si="37"/>
        <v/>
      </c>
      <c r="I394" s="12" t="str">
        <f t="shared" si="38"/>
        <v/>
      </c>
    </row>
    <row r="395" spans="2:9" x14ac:dyDescent="0.25">
      <c r="B395" s="10" t="str">
        <f t="shared" si="35"/>
        <v/>
      </c>
      <c r="C395" s="12" t="str">
        <f t="shared" si="39"/>
        <v/>
      </c>
      <c r="D395" s="12" t="str">
        <f t="shared" si="40"/>
        <v/>
      </c>
      <c r="E395" s="12" t="str">
        <f t="shared" si="41"/>
        <v/>
      </c>
      <c r="F395" s="12"/>
      <c r="G395" s="12" t="str">
        <f t="shared" si="36"/>
        <v/>
      </c>
      <c r="H395" s="12" t="str">
        <f t="shared" si="37"/>
        <v/>
      </c>
      <c r="I395" s="12" t="str">
        <f t="shared" si="38"/>
        <v/>
      </c>
    </row>
    <row r="396" spans="2:9" x14ac:dyDescent="0.25">
      <c r="B396" s="10" t="str">
        <f t="shared" ref="B396:B459" si="42">IF(OR(G395&lt;0.01,G395="",G395=0,),"",B395+1)</f>
        <v/>
      </c>
      <c r="C396" s="12" t="str">
        <f t="shared" si="39"/>
        <v/>
      </c>
      <c r="D396" s="12" t="str">
        <f t="shared" si="40"/>
        <v/>
      </c>
      <c r="E396" s="12" t="str">
        <f t="shared" si="41"/>
        <v/>
      </c>
      <c r="F396" s="12"/>
      <c r="G396" s="12" t="str">
        <f t="shared" ref="G396:G459" si="43">IF(OR(B396="",0),"",(G395-D396-F396))</f>
        <v/>
      </c>
      <c r="H396" s="12" t="str">
        <f t="shared" ref="H396:H459" si="44">IF(B396="","",(H395+D396+F396))</f>
        <v/>
      </c>
      <c r="I396" s="12" t="str">
        <f t="shared" ref="I396:I459" si="45">IF(B396="","",(I395+E396))</f>
        <v/>
      </c>
    </row>
    <row r="397" spans="2:9" x14ac:dyDescent="0.25">
      <c r="B397" s="10" t="str">
        <f t="shared" si="42"/>
        <v/>
      </c>
      <c r="C397" s="12" t="str">
        <f t="shared" si="39"/>
        <v/>
      </c>
      <c r="D397" s="12" t="str">
        <f t="shared" si="40"/>
        <v/>
      </c>
      <c r="E397" s="12" t="str">
        <f t="shared" si="41"/>
        <v/>
      </c>
      <c r="F397" s="12"/>
      <c r="G397" s="12" t="str">
        <f t="shared" si="43"/>
        <v/>
      </c>
      <c r="H397" s="12" t="str">
        <f t="shared" si="44"/>
        <v/>
      </c>
      <c r="I397" s="12" t="str">
        <f t="shared" si="45"/>
        <v/>
      </c>
    </row>
    <row r="398" spans="2:9" x14ac:dyDescent="0.25">
      <c r="B398" s="10" t="str">
        <f t="shared" si="42"/>
        <v/>
      </c>
      <c r="C398" s="12" t="str">
        <f t="shared" si="39"/>
        <v/>
      </c>
      <c r="D398" s="12" t="str">
        <f t="shared" si="40"/>
        <v/>
      </c>
      <c r="E398" s="12" t="str">
        <f t="shared" si="41"/>
        <v/>
      </c>
      <c r="F398" s="12"/>
      <c r="G398" s="12" t="str">
        <f t="shared" si="43"/>
        <v/>
      </c>
      <c r="H398" s="12" t="str">
        <f t="shared" si="44"/>
        <v/>
      </c>
      <c r="I398" s="12" t="str">
        <f t="shared" si="45"/>
        <v/>
      </c>
    </row>
    <row r="399" spans="2:9" x14ac:dyDescent="0.25">
      <c r="B399" s="10" t="str">
        <f t="shared" si="42"/>
        <v/>
      </c>
      <c r="C399" s="12" t="str">
        <f t="shared" si="39"/>
        <v/>
      </c>
      <c r="D399" s="12" t="str">
        <f t="shared" si="40"/>
        <v/>
      </c>
      <c r="E399" s="12" t="str">
        <f t="shared" si="41"/>
        <v/>
      </c>
      <c r="F399" s="12"/>
      <c r="G399" s="12" t="str">
        <f t="shared" si="43"/>
        <v/>
      </c>
      <c r="H399" s="12" t="str">
        <f t="shared" si="44"/>
        <v/>
      </c>
      <c r="I399" s="12" t="str">
        <f t="shared" si="45"/>
        <v/>
      </c>
    </row>
    <row r="400" spans="2:9" x14ac:dyDescent="0.25">
      <c r="B400" s="10" t="str">
        <f t="shared" si="42"/>
        <v/>
      </c>
      <c r="C400" s="12" t="str">
        <f t="shared" si="39"/>
        <v/>
      </c>
      <c r="D400" s="12" t="str">
        <f t="shared" si="40"/>
        <v/>
      </c>
      <c r="E400" s="12" t="str">
        <f t="shared" si="41"/>
        <v/>
      </c>
      <c r="F400" s="12"/>
      <c r="G400" s="12" t="str">
        <f t="shared" si="43"/>
        <v/>
      </c>
      <c r="H400" s="12" t="str">
        <f t="shared" si="44"/>
        <v/>
      </c>
      <c r="I400" s="12" t="str">
        <f t="shared" si="45"/>
        <v/>
      </c>
    </row>
    <row r="401" spans="2:9" x14ac:dyDescent="0.25">
      <c r="B401" s="10" t="str">
        <f t="shared" si="42"/>
        <v/>
      </c>
      <c r="C401" s="12" t="str">
        <f t="shared" si="39"/>
        <v/>
      </c>
      <c r="D401" s="12" t="str">
        <f t="shared" si="40"/>
        <v/>
      </c>
      <c r="E401" s="12" t="str">
        <f t="shared" si="41"/>
        <v/>
      </c>
      <c r="F401" s="12"/>
      <c r="G401" s="12" t="str">
        <f t="shared" si="43"/>
        <v/>
      </c>
      <c r="H401" s="12" t="str">
        <f t="shared" si="44"/>
        <v/>
      </c>
      <c r="I401" s="12" t="str">
        <f t="shared" si="45"/>
        <v/>
      </c>
    </row>
    <row r="402" spans="2:9" x14ac:dyDescent="0.25">
      <c r="B402" s="10" t="str">
        <f t="shared" si="42"/>
        <v/>
      </c>
      <c r="C402" s="12" t="str">
        <f t="shared" si="39"/>
        <v/>
      </c>
      <c r="D402" s="12" t="str">
        <f t="shared" si="40"/>
        <v/>
      </c>
      <c r="E402" s="12" t="str">
        <f t="shared" si="41"/>
        <v/>
      </c>
      <c r="F402" s="12"/>
      <c r="G402" s="12" t="str">
        <f t="shared" si="43"/>
        <v/>
      </c>
      <c r="H402" s="12" t="str">
        <f t="shared" si="44"/>
        <v/>
      </c>
      <c r="I402" s="12" t="str">
        <f t="shared" si="45"/>
        <v/>
      </c>
    </row>
    <row r="403" spans="2:9" x14ac:dyDescent="0.25">
      <c r="B403" s="10" t="str">
        <f t="shared" si="42"/>
        <v/>
      </c>
      <c r="C403" s="12" t="str">
        <f t="shared" si="39"/>
        <v/>
      </c>
      <c r="D403" s="12" t="str">
        <f t="shared" si="40"/>
        <v/>
      </c>
      <c r="E403" s="12" t="str">
        <f t="shared" si="41"/>
        <v/>
      </c>
      <c r="F403" s="12"/>
      <c r="G403" s="12" t="str">
        <f t="shared" si="43"/>
        <v/>
      </c>
      <c r="H403" s="12" t="str">
        <f t="shared" si="44"/>
        <v/>
      </c>
      <c r="I403" s="12" t="str">
        <f t="shared" si="45"/>
        <v/>
      </c>
    </row>
    <row r="404" spans="2:9" x14ac:dyDescent="0.25">
      <c r="B404" s="10" t="str">
        <f t="shared" si="42"/>
        <v/>
      </c>
      <c r="C404" s="12" t="str">
        <f t="shared" si="39"/>
        <v/>
      </c>
      <c r="D404" s="12" t="str">
        <f t="shared" si="40"/>
        <v/>
      </c>
      <c r="E404" s="12" t="str">
        <f t="shared" si="41"/>
        <v/>
      </c>
      <c r="F404" s="12"/>
      <c r="G404" s="12" t="str">
        <f t="shared" si="43"/>
        <v/>
      </c>
      <c r="H404" s="12" t="str">
        <f t="shared" si="44"/>
        <v/>
      </c>
      <c r="I404" s="12" t="str">
        <f t="shared" si="45"/>
        <v/>
      </c>
    </row>
    <row r="405" spans="2:9" x14ac:dyDescent="0.25">
      <c r="B405" s="10" t="str">
        <f t="shared" si="42"/>
        <v/>
      </c>
      <c r="C405" s="12" t="str">
        <f t="shared" si="39"/>
        <v/>
      </c>
      <c r="D405" s="12" t="str">
        <f t="shared" si="40"/>
        <v/>
      </c>
      <c r="E405" s="12" t="str">
        <f t="shared" si="41"/>
        <v/>
      </c>
      <c r="F405" s="12"/>
      <c r="G405" s="12" t="str">
        <f t="shared" si="43"/>
        <v/>
      </c>
      <c r="H405" s="12" t="str">
        <f t="shared" si="44"/>
        <v/>
      </c>
      <c r="I405" s="12" t="str">
        <f t="shared" si="45"/>
        <v/>
      </c>
    </row>
    <row r="406" spans="2:9" x14ac:dyDescent="0.25">
      <c r="B406" s="10" t="str">
        <f t="shared" si="42"/>
        <v/>
      </c>
      <c r="C406" s="12" t="str">
        <f t="shared" si="39"/>
        <v/>
      </c>
      <c r="D406" s="12" t="str">
        <f t="shared" si="40"/>
        <v/>
      </c>
      <c r="E406" s="12" t="str">
        <f t="shared" si="41"/>
        <v/>
      </c>
      <c r="F406" s="12"/>
      <c r="G406" s="12" t="str">
        <f t="shared" si="43"/>
        <v/>
      </c>
      <c r="H406" s="12" t="str">
        <f t="shared" si="44"/>
        <v/>
      </c>
      <c r="I406" s="12" t="str">
        <f t="shared" si="45"/>
        <v/>
      </c>
    </row>
    <row r="407" spans="2:9" x14ac:dyDescent="0.25">
      <c r="B407" s="10" t="str">
        <f t="shared" si="42"/>
        <v/>
      </c>
      <c r="C407" s="12" t="str">
        <f t="shared" si="39"/>
        <v/>
      </c>
      <c r="D407" s="12" t="str">
        <f t="shared" si="40"/>
        <v/>
      </c>
      <c r="E407" s="12" t="str">
        <f t="shared" si="41"/>
        <v/>
      </c>
      <c r="F407" s="12"/>
      <c r="G407" s="12" t="str">
        <f t="shared" si="43"/>
        <v/>
      </c>
      <c r="H407" s="12" t="str">
        <f t="shared" si="44"/>
        <v/>
      </c>
      <c r="I407" s="12" t="str">
        <f t="shared" si="45"/>
        <v/>
      </c>
    </row>
    <row r="408" spans="2:9" x14ac:dyDescent="0.25">
      <c r="B408" s="10" t="str">
        <f t="shared" si="42"/>
        <v/>
      </c>
      <c r="C408" s="12" t="str">
        <f t="shared" si="39"/>
        <v/>
      </c>
      <c r="D408" s="12" t="str">
        <f t="shared" si="40"/>
        <v/>
      </c>
      <c r="E408" s="12" t="str">
        <f t="shared" si="41"/>
        <v/>
      </c>
      <c r="F408" s="12"/>
      <c r="G408" s="12" t="str">
        <f t="shared" si="43"/>
        <v/>
      </c>
      <c r="H408" s="12" t="str">
        <f t="shared" si="44"/>
        <v/>
      </c>
      <c r="I408" s="12" t="str">
        <f t="shared" si="45"/>
        <v/>
      </c>
    </row>
    <row r="409" spans="2:9" x14ac:dyDescent="0.25">
      <c r="B409" s="10" t="str">
        <f t="shared" si="42"/>
        <v/>
      </c>
      <c r="C409" s="12" t="str">
        <f t="shared" si="39"/>
        <v/>
      </c>
      <c r="D409" s="12" t="str">
        <f t="shared" si="40"/>
        <v/>
      </c>
      <c r="E409" s="12" t="str">
        <f t="shared" si="41"/>
        <v/>
      </c>
      <c r="F409" s="12"/>
      <c r="G409" s="12" t="str">
        <f t="shared" si="43"/>
        <v/>
      </c>
      <c r="H409" s="12" t="str">
        <f t="shared" si="44"/>
        <v/>
      </c>
      <c r="I409" s="12" t="str">
        <f t="shared" si="45"/>
        <v/>
      </c>
    </row>
    <row r="410" spans="2:9" x14ac:dyDescent="0.25">
      <c r="B410" s="10" t="str">
        <f t="shared" si="42"/>
        <v/>
      </c>
      <c r="C410" s="12" t="str">
        <f t="shared" si="39"/>
        <v/>
      </c>
      <c r="D410" s="12" t="str">
        <f t="shared" si="40"/>
        <v/>
      </c>
      <c r="E410" s="12" t="str">
        <f t="shared" si="41"/>
        <v/>
      </c>
      <c r="F410" s="12"/>
      <c r="G410" s="12" t="str">
        <f t="shared" si="43"/>
        <v/>
      </c>
      <c r="H410" s="12" t="str">
        <f t="shared" si="44"/>
        <v/>
      </c>
      <c r="I410" s="12" t="str">
        <f t="shared" si="45"/>
        <v/>
      </c>
    </row>
    <row r="411" spans="2:9" x14ac:dyDescent="0.25">
      <c r="B411" s="10" t="str">
        <f t="shared" si="42"/>
        <v/>
      </c>
      <c r="C411" s="12" t="str">
        <f t="shared" si="39"/>
        <v/>
      </c>
      <c r="D411" s="12" t="str">
        <f t="shared" si="40"/>
        <v/>
      </c>
      <c r="E411" s="12" t="str">
        <f t="shared" si="41"/>
        <v/>
      </c>
      <c r="F411" s="12"/>
      <c r="G411" s="12" t="str">
        <f t="shared" si="43"/>
        <v/>
      </c>
      <c r="H411" s="12" t="str">
        <f t="shared" si="44"/>
        <v/>
      </c>
      <c r="I411" s="12" t="str">
        <f t="shared" si="45"/>
        <v/>
      </c>
    </row>
    <row r="412" spans="2:9" x14ac:dyDescent="0.25">
      <c r="B412" s="10" t="str">
        <f t="shared" si="42"/>
        <v/>
      </c>
      <c r="C412" s="12" t="str">
        <f t="shared" si="39"/>
        <v/>
      </c>
      <c r="D412" s="12" t="str">
        <f t="shared" si="40"/>
        <v/>
      </c>
      <c r="E412" s="12" t="str">
        <f t="shared" si="41"/>
        <v/>
      </c>
      <c r="F412" s="12"/>
      <c r="G412" s="12" t="str">
        <f t="shared" si="43"/>
        <v/>
      </c>
      <c r="H412" s="12" t="str">
        <f t="shared" si="44"/>
        <v/>
      </c>
      <c r="I412" s="12" t="str">
        <f t="shared" si="45"/>
        <v/>
      </c>
    </row>
    <row r="413" spans="2:9" x14ac:dyDescent="0.25">
      <c r="B413" s="10" t="str">
        <f t="shared" si="42"/>
        <v/>
      </c>
      <c r="C413" s="12" t="str">
        <f t="shared" si="39"/>
        <v/>
      </c>
      <c r="D413" s="12" t="str">
        <f t="shared" si="40"/>
        <v/>
      </c>
      <c r="E413" s="12" t="str">
        <f t="shared" si="41"/>
        <v/>
      </c>
      <c r="F413" s="12"/>
      <c r="G413" s="12" t="str">
        <f t="shared" si="43"/>
        <v/>
      </c>
      <c r="H413" s="12" t="str">
        <f t="shared" si="44"/>
        <v/>
      </c>
      <c r="I413" s="12" t="str">
        <f t="shared" si="45"/>
        <v/>
      </c>
    </row>
    <row r="414" spans="2:9" x14ac:dyDescent="0.25">
      <c r="B414" s="10" t="str">
        <f t="shared" si="42"/>
        <v/>
      </c>
      <c r="C414" s="12" t="str">
        <f t="shared" si="39"/>
        <v/>
      </c>
      <c r="D414" s="12" t="str">
        <f t="shared" si="40"/>
        <v/>
      </c>
      <c r="E414" s="12" t="str">
        <f t="shared" si="41"/>
        <v/>
      </c>
      <c r="F414" s="12"/>
      <c r="G414" s="12" t="str">
        <f t="shared" si="43"/>
        <v/>
      </c>
      <c r="H414" s="12" t="str">
        <f t="shared" si="44"/>
        <v/>
      </c>
      <c r="I414" s="12" t="str">
        <f t="shared" si="45"/>
        <v/>
      </c>
    </row>
    <row r="415" spans="2:9" x14ac:dyDescent="0.25">
      <c r="B415" s="10" t="str">
        <f t="shared" si="42"/>
        <v/>
      </c>
      <c r="C415" s="12" t="str">
        <f t="shared" si="39"/>
        <v/>
      </c>
      <c r="D415" s="12" t="str">
        <f t="shared" si="40"/>
        <v/>
      </c>
      <c r="E415" s="12" t="str">
        <f t="shared" si="41"/>
        <v/>
      </c>
      <c r="F415" s="12"/>
      <c r="G415" s="12" t="str">
        <f t="shared" si="43"/>
        <v/>
      </c>
      <c r="H415" s="12" t="str">
        <f t="shared" si="44"/>
        <v/>
      </c>
      <c r="I415" s="12" t="str">
        <f t="shared" si="45"/>
        <v/>
      </c>
    </row>
    <row r="416" spans="2:9" x14ac:dyDescent="0.25">
      <c r="B416" s="10" t="str">
        <f t="shared" si="42"/>
        <v/>
      </c>
      <c r="C416" s="12" t="str">
        <f t="shared" ref="C416:C479" si="46">IF(B416="","",IF($H$6&gt;((G415*$H$5)+G415),((G415*$H$5)+G415),$H$6))</f>
        <v/>
      </c>
      <c r="D416" s="12" t="str">
        <f t="shared" ref="D416:D479" si="47">IF(B416="","",(C416-E416))</f>
        <v/>
      </c>
      <c r="E416" s="12" t="str">
        <f t="shared" ref="E416:E479" si="48">IF(B416="","",(G415*$H$5))</f>
        <v/>
      </c>
      <c r="F416" s="12"/>
      <c r="G416" s="12" t="str">
        <f t="shared" si="43"/>
        <v/>
      </c>
      <c r="H416" s="12" t="str">
        <f t="shared" si="44"/>
        <v/>
      </c>
      <c r="I416" s="12" t="str">
        <f t="shared" si="45"/>
        <v/>
      </c>
    </row>
    <row r="417" spans="2:9" x14ac:dyDescent="0.25">
      <c r="B417" s="10" t="str">
        <f t="shared" si="42"/>
        <v/>
      </c>
      <c r="C417" s="12" t="str">
        <f t="shared" si="46"/>
        <v/>
      </c>
      <c r="D417" s="12" t="str">
        <f t="shared" si="47"/>
        <v/>
      </c>
      <c r="E417" s="12" t="str">
        <f t="shared" si="48"/>
        <v/>
      </c>
      <c r="F417" s="12"/>
      <c r="G417" s="12" t="str">
        <f t="shared" si="43"/>
        <v/>
      </c>
      <c r="H417" s="12" t="str">
        <f t="shared" si="44"/>
        <v/>
      </c>
      <c r="I417" s="12" t="str">
        <f t="shared" si="45"/>
        <v/>
      </c>
    </row>
    <row r="418" spans="2:9" x14ac:dyDescent="0.25">
      <c r="B418" s="10" t="str">
        <f t="shared" si="42"/>
        <v/>
      </c>
      <c r="C418" s="12" t="str">
        <f t="shared" si="46"/>
        <v/>
      </c>
      <c r="D418" s="12" t="str">
        <f t="shared" si="47"/>
        <v/>
      </c>
      <c r="E418" s="12" t="str">
        <f t="shared" si="48"/>
        <v/>
      </c>
      <c r="F418" s="12"/>
      <c r="G418" s="12" t="str">
        <f t="shared" si="43"/>
        <v/>
      </c>
      <c r="H418" s="12" t="str">
        <f t="shared" si="44"/>
        <v/>
      </c>
      <c r="I418" s="12" t="str">
        <f t="shared" si="45"/>
        <v/>
      </c>
    </row>
    <row r="419" spans="2:9" x14ac:dyDescent="0.25">
      <c r="B419" s="10" t="str">
        <f t="shared" si="42"/>
        <v/>
      </c>
      <c r="C419" s="12" t="str">
        <f t="shared" si="46"/>
        <v/>
      </c>
      <c r="D419" s="12" t="str">
        <f t="shared" si="47"/>
        <v/>
      </c>
      <c r="E419" s="12" t="str">
        <f t="shared" si="48"/>
        <v/>
      </c>
      <c r="F419" s="12"/>
      <c r="G419" s="12" t="str">
        <f t="shared" si="43"/>
        <v/>
      </c>
      <c r="H419" s="12" t="str">
        <f t="shared" si="44"/>
        <v/>
      </c>
      <c r="I419" s="12" t="str">
        <f t="shared" si="45"/>
        <v/>
      </c>
    </row>
    <row r="420" spans="2:9" x14ac:dyDescent="0.25">
      <c r="B420" s="10" t="str">
        <f t="shared" si="42"/>
        <v/>
      </c>
      <c r="C420" s="12" t="str">
        <f t="shared" si="46"/>
        <v/>
      </c>
      <c r="D420" s="12" t="str">
        <f t="shared" si="47"/>
        <v/>
      </c>
      <c r="E420" s="12" t="str">
        <f t="shared" si="48"/>
        <v/>
      </c>
      <c r="F420" s="12"/>
      <c r="G420" s="12" t="str">
        <f t="shared" si="43"/>
        <v/>
      </c>
      <c r="H420" s="12" t="str">
        <f t="shared" si="44"/>
        <v/>
      </c>
      <c r="I420" s="12" t="str">
        <f t="shared" si="45"/>
        <v/>
      </c>
    </row>
    <row r="421" spans="2:9" x14ac:dyDescent="0.25">
      <c r="B421" s="10" t="str">
        <f t="shared" si="42"/>
        <v/>
      </c>
      <c r="C421" s="12" t="str">
        <f t="shared" si="46"/>
        <v/>
      </c>
      <c r="D421" s="12" t="str">
        <f t="shared" si="47"/>
        <v/>
      </c>
      <c r="E421" s="12" t="str">
        <f t="shared" si="48"/>
        <v/>
      </c>
      <c r="F421" s="12"/>
      <c r="G421" s="12" t="str">
        <f t="shared" si="43"/>
        <v/>
      </c>
      <c r="H421" s="12" t="str">
        <f t="shared" si="44"/>
        <v/>
      </c>
      <c r="I421" s="12" t="str">
        <f t="shared" si="45"/>
        <v/>
      </c>
    </row>
    <row r="422" spans="2:9" x14ac:dyDescent="0.25">
      <c r="B422" s="10" t="str">
        <f t="shared" si="42"/>
        <v/>
      </c>
      <c r="C422" s="12" t="str">
        <f t="shared" si="46"/>
        <v/>
      </c>
      <c r="D422" s="12" t="str">
        <f t="shared" si="47"/>
        <v/>
      </c>
      <c r="E422" s="12" t="str">
        <f t="shared" si="48"/>
        <v/>
      </c>
      <c r="F422" s="12"/>
      <c r="G422" s="12" t="str">
        <f t="shared" si="43"/>
        <v/>
      </c>
      <c r="H422" s="12" t="str">
        <f t="shared" si="44"/>
        <v/>
      </c>
      <c r="I422" s="12" t="str">
        <f t="shared" si="45"/>
        <v/>
      </c>
    </row>
    <row r="423" spans="2:9" x14ac:dyDescent="0.25">
      <c r="B423" s="10" t="str">
        <f t="shared" si="42"/>
        <v/>
      </c>
      <c r="C423" s="12" t="str">
        <f t="shared" si="46"/>
        <v/>
      </c>
      <c r="D423" s="12" t="str">
        <f t="shared" si="47"/>
        <v/>
      </c>
      <c r="E423" s="12" t="str">
        <f t="shared" si="48"/>
        <v/>
      </c>
      <c r="F423" s="12"/>
      <c r="G423" s="12" t="str">
        <f t="shared" si="43"/>
        <v/>
      </c>
      <c r="H423" s="12" t="str">
        <f t="shared" si="44"/>
        <v/>
      </c>
      <c r="I423" s="12" t="str">
        <f t="shared" si="45"/>
        <v/>
      </c>
    </row>
    <row r="424" spans="2:9" x14ac:dyDescent="0.25">
      <c r="B424" s="10" t="str">
        <f t="shared" si="42"/>
        <v/>
      </c>
      <c r="C424" s="12" t="str">
        <f t="shared" si="46"/>
        <v/>
      </c>
      <c r="D424" s="12" t="str">
        <f t="shared" si="47"/>
        <v/>
      </c>
      <c r="E424" s="12" t="str">
        <f t="shared" si="48"/>
        <v/>
      </c>
      <c r="F424" s="12"/>
      <c r="G424" s="12" t="str">
        <f t="shared" si="43"/>
        <v/>
      </c>
      <c r="H424" s="12" t="str">
        <f t="shared" si="44"/>
        <v/>
      </c>
      <c r="I424" s="12" t="str">
        <f t="shared" si="45"/>
        <v/>
      </c>
    </row>
    <row r="425" spans="2:9" x14ac:dyDescent="0.25">
      <c r="B425" s="10" t="str">
        <f t="shared" si="42"/>
        <v/>
      </c>
      <c r="C425" s="12" t="str">
        <f t="shared" si="46"/>
        <v/>
      </c>
      <c r="D425" s="12" t="str">
        <f t="shared" si="47"/>
        <v/>
      </c>
      <c r="E425" s="12" t="str">
        <f t="shared" si="48"/>
        <v/>
      </c>
      <c r="F425" s="12"/>
      <c r="G425" s="12" t="str">
        <f t="shared" si="43"/>
        <v/>
      </c>
      <c r="H425" s="12" t="str">
        <f t="shared" si="44"/>
        <v/>
      </c>
      <c r="I425" s="12" t="str">
        <f t="shared" si="45"/>
        <v/>
      </c>
    </row>
    <row r="426" spans="2:9" x14ac:dyDescent="0.25">
      <c r="B426" s="10" t="str">
        <f t="shared" si="42"/>
        <v/>
      </c>
      <c r="C426" s="12" t="str">
        <f t="shared" si="46"/>
        <v/>
      </c>
      <c r="D426" s="12" t="str">
        <f t="shared" si="47"/>
        <v/>
      </c>
      <c r="E426" s="12" t="str">
        <f t="shared" si="48"/>
        <v/>
      </c>
      <c r="F426" s="12"/>
      <c r="G426" s="12" t="str">
        <f t="shared" si="43"/>
        <v/>
      </c>
      <c r="H426" s="12" t="str">
        <f t="shared" si="44"/>
        <v/>
      </c>
      <c r="I426" s="12" t="str">
        <f t="shared" si="45"/>
        <v/>
      </c>
    </row>
    <row r="427" spans="2:9" x14ac:dyDescent="0.25">
      <c r="B427" s="10" t="str">
        <f t="shared" si="42"/>
        <v/>
      </c>
      <c r="C427" s="12" t="str">
        <f t="shared" si="46"/>
        <v/>
      </c>
      <c r="D427" s="12" t="str">
        <f t="shared" si="47"/>
        <v/>
      </c>
      <c r="E427" s="12" t="str">
        <f t="shared" si="48"/>
        <v/>
      </c>
      <c r="F427" s="12"/>
      <c r="G427" s="12" t="str">
        <f t="shared" si="43"/>
        <v/>
      </c>
      <c r="H427" s="12" t="str">
        <f t="shared" si="44"/>
        <v/>
      </c>
      <c r="I427" s="12" t="str">
        <f t="shared" si="45"/>
        <v/>
      </c>
    </row>
    <row r="428" spans="2:9" x14ac:dyDescent="0.25">
      <c r="B428" s="10" t="str">
        <f t="shared" si="42"/>
        <v/>
      </c>
      <c r="C428" s="12" t="str">
        <f t="shared" si="46"/>
        <v/>
      </c>
      <c r="D428" s="12" t="str">
        <f t="shared" si="47"/>
        <v/>
      </c>
      <c r="E428" s="12" t="str">
        <f t="shared" si="48"/>
        <v/>
      </c>
      <c r="F428" s="12"/>
      <c r="G428" s="12" t="str">
        <f t="shared" si="43"/>
        <v/>
      </c>
      <c r="H428" s="12" t="str">
        <f t="shared" si="44"/>
        <v/>
      </c>
      <c r="I428" s="12" t="str">
        <f t="shared" si="45"/>
        <v/>
      </c>
    </row>
    <row r="429" spans="2:9" x14ac:dyDescent="0.25">
      <c r="B429" s="10" t="str">
        <f t="shared" si="42"/>
        <v/>
      </c>
      <c r="C429" s="12" t="str">
        <f t="shared" si="46"/>
        <v/>
      </c>
      <c r="D429" s="12" t="str">
        <f t="shared" si="47"/>
        <v/>
      </c>
      <c r="E429" s="12" t="str">
        <f t="shared" si="48"/>
        <v/>
      </c>
      <c r="F429" s="12"/>
      <c r="G429" s="12" t="str">
        <f t="shared" si="43"/>
        <v/>
      </c>
      <c r="H429" s="12" t="str">
        <f t="shared" si="44"/>
        <v/>
      </c>
      <c r="I429" s="12" t="str">
        <f t="shared" si="45"/>
        <v/>
      </c>
    </row>
    <row r="430" spans="2:9" x14ac:dyDescent="0.25">
      <c r="B430" s="10" t="str">
        <f t="shared" si="42"/>
        <v/>
      </c>
      <c r="C430" s="12" t="str">
        <f t="shared" si="46"/>
        <v/>
      </c>
      <c r="D430" s="12" t="str">
        <f t="shared" si="47"/>
        <v/>
      </c>
      <c r="E430" s="12" t="str">
        <f t="shared" si="48"/>
        <v/>
      </c>
      <c r="F430" s="12"/>
      <c r="G430" s="12" t="str">
        <f t="shared" si="43"/>
        <v/>
      </c>
      <c r="H430" s="12" t="str">
        <f t="shared" si="44"/>
        <v/>
      </c>
      <c r="I430" s="12" t="str">
        <f t="shared" si="45"/>
        <v/>
      </c>
    </row>
    <row r="431" spans="2:9" x14ac:dyDescent="0.25">
      <c r="B431" s="10" t="str">
        <f t="shared" si="42"/>
        <v/>
      </c>
      <c r="C431" s="12" t="str">
        <f t="shared" si="46"/>
        <v/>
      </c>
      <c r="D431" s="12" t="str">
        <f t="shared" si="47"/>
        <v/>
      </c>
      <c r="E431" s="12" t="str">
        <f t="shared" si="48"/>
        <v/>
      </c>
      <c r="F431" s="12"/>
      <c r="G431" s="12" t="str">
        <f t="shared" si="43"/>
        <v/>
      </c>
      <c r="H431" s="12" t="str">
        <f t="shared" si="44"/>
        <v/>
      </c>
      <c r="I431" s="12" t="str">
        <f t="shared" si="45"/>
        <v/>
      </c>
    </row>
    <row r="432" spans="2:9" x14ac:dyDescent="0.25">
      <c r="B432" s="10" t="str">
        <f t="shared" si="42"/>
        <v/>
      </c>
      <c r="C432" s="12" t="str">
        <f t="shared" si="46"/>
        <v/>
      </c>
      <c r="D432" s="12" t="str">
        <f t="shared" si="47"/>
        <v/>
      </c>
      <c r="E432" s="12" t="str">
        <f t="shared" si="48"/>
        <v/>
      </c>
      <c r="F432" s="12"/>
      <c r="G432" s="12" t="str">
        <f t="shared" si="43"/>
        <v/>
      </c>
      <c r="H432" s="12" t="str">
        <f t="shared" si="44"/>
        <v/>
      </c>
      <c r="I432" s="12" t="str">
        <f t="shared" si="45"/>
        <v/>
      </c>
    </row>
    <row r="433" spans="2:9" x14ac:dyDescent="0.25">
      <c r="B433" s="10" t="str">
        <f t="shared" si="42"/>
        <v/>
      </c>
      <c r="C433" s="12" t="str">
        <f t="shared" si="46"/>
        <v/>
      </c>
      <c r="D433" s="12" t="str">
        <f t="shared" si="47"/>
        <v/>
      </c>
      <c r="E433" s="12" t="str">
        <f t="shared" si="48"/>
        <v/>
      </c>
      <c r="F433" s="12"/>
      <c r="G433" s="12" t="str">
        <f t="shared" si="43"/>
        <v/>
      </c>
      <c r="H433" s="12" t="str">
        <f t="shared" si="44"/>
        <v/>
      </c>
      <c r="I433" s="12" t="str">
        <f t="shared" si="45"/>
        <v/>
      </c>
    </row>
    <row r="434" spans="2:9" x14ac:dyDescent="0.25">
      <c r="B434" s="10" t="str">
        <f t="shared" si="42"/>
        <v/>
      </c>
      <c r="C434" s="12" t="str">
        <f t="shared" si="46"/>
        <v/>
      </c>
      <c r="D434" s="12" t="str">
        <f t="shared" si="47"/>
        <v/>
      </c>
      <c r="E434" s="12" t="str">
        <f t="shared" si="48"/>
        <v/>
      </c>
      <c r="F434" s="12"/>
      <c r="G434" s="12" t="str">
        <f t="shared" si="43"/>
        <v/>
      </c>
      <c r="H434" s="12" t="str">
        <f t="shared" si="44"/>
        <v/>
      </c>
      <c r="I434" s="12" t="str">
        <f t="shared" si="45"/>
        <v/>
      </c>
    </row>
    <row r="435" spans="2:9" x14ac:dyDescent="0.25">
      <c r="B435" s="10" t="str">
        <f t="shared" si="42"/>
        <v/>
      </c>
      <c r="C435" s="12" t="str">
        <f t="shared" si="46"/>
        <v/>
      </c>
      <c r="D435" s="12" t="str">
        <f t="shared" si="47"/>
        <v/>
      </c>
      <c r="E435" s="12" t="str">
        <f t="shared" si="48"/>
        <v/>
      </c>
      <c r="F435" s="12"/>
      <c r="G435" s="12" t="str">
        <f t="shared" si="43"/>
        <v/>
      </c>
      <c r="H435" s="12" t="str">
        <f t="shared" si="44"/>
        <v/>
      </c>
      <c r="I435" s="12" t="str">
        <f t="shared" si="45"/>
        <v/>
      </c>
    </row>
    <row r="436" spans="2:9" x14ac:dyDescent="0.25">
      <c r="B436" s="10" t="str">
        <f t="shared" si="42"/>
        <v/>
      </c>
      <c r="C436" s="12" t="str">
        <f t="shared" si="46"/>
        <v/>
      </c>
      <c r="D436" s="12" t="str">
        <f t="shared" si="47"/>
        <v/>
      </c>
      <c r="E436" s="12" t="str">
        <f t="shared" si="48"/>
        <v/>
      </c>
      <c r="F436" s="12"/>
      <c r="G436" s="12" t="str">
        <f t="shared" si="43"/>
        <v/>
      </c>
      <c r="H436" s="12" t="str">
        <f t="shared" si="44"/>
        <v/>
      </c>
      <c r="I436" s="12" t="str">
        <f t="shared" si="45"/>
        <v/>
      </c>
    </row>
    <row r="437" spans="2:9" x14ac:dyDescent="0.25">
      <c r="B437" s="10" t="str">
        <f t="shared" si="42"/>
        <v/>
      </c>
      <c r="C437" s="12" t="str">
        <f t="shared" si="46"/>
        <v/>
      </c>
      <c r="D437" s="12" t="str">
        <f t="shared" si="47"/>
        <v/>
      </c>
      <c r="E437" s="12" t="str">
        <f t="shared" si="48"/>
        <v/>
      </c>
      <c r="F437" s="12"/>
      <c r="G437" s="12" t="str">
        <f t="shared" si="43"/>
        <v/>
      </c>
      <c r="H437" s="12" t="str">
        <f t="shared" si="44"/>
        <v/>
      </c>
      <c r="I437" s="12" t="str">
        <f t="shared" si="45"/>
        <v/>
      </c>
    </row>
    <row r="438" spans="2:9" x14ac:dyDescent="0.25">
      <c r="B438" s="10" t="str">
        <f t="shared" si="42"/>
        <v/>
      </c>
      <c r="C438" s="12" t="str">
        <f t="shared" si="46"/>
        <v/>
      </c>
      <c r="D438" s="12" t="str">
        <f t="shared" si="47"/>
        <v/>
      </c>
      <c r="E438" s="12" t="str">
        <f t="shared" si="48"/>
        <v/>
      </c>
      <c r="F438" s="12"/>
      <c r="G438" s="12" t="str">
        <f t="shared" si="43"/>
        <v/>
      </c>
      <c r="H438" s="12" t="str">
        <f t="shared" si="44"/>
        <v/>
      </c>
      <c r="I438" s="12" t="str">
        <f t="shared" si="45"/>
        <v/>
      </c>
    </row>
    <row r="439" spans="2:9" x14ac:dyDescent="0.25">
      <c r="B439" s="10" t="str">
        <f t="shared" si="42"/>
        <v/>
      </c>
      <c r="C439" s="12" t="str">
        <f t="shared" si="46"/>
        <v/>
      </c>
      <c r="D439" s="12" t="str">
        <f t="shared" si="47"/>
        <v/>
      </c>
      <c r="E439" s="12" t="str">
        <f t="shared" si="48"/>
        <v/>
      </c>
      <c r="F439" s="12"/>
      <c r="G439" s="12" t="str">
        <f t="shared" si="43"/>
        <v/>
      </c>
      <c r="H439" s="12" t="str">
        <f t="shared" si="44"/>
        <v/>
      </c>
      <c r="I439" s="12" t="str">
        <f t="shared" si="45"/>
        <v/>
      </c>
    </row>
    <row r="440" spans="2:9" x14ac:dyDescent="0.25">
      <c r="B440" s="10" t="str">
        <f t="shared" si="42"/>
        <v/>
      </c>
      <c r="C440" s="12" t="str">
        <f t="shared" si="46"/>
        <v/>
      </c>
      <c r="D440" s="12" t="str">
        <f t="shared" si="47"/>
        <v/>
      </c>
      <c r="E440" s="12" t="str">
        <f t="shared" si="48"/>
        <v/>
      </c>
      <c r="F440" s="12"/>
      <c r="G440" s="12" t="str">
        <f t="shared" si="43"/>
        <v/>
      </c>
      <c r="H440" s="12" t="str">
        <f t="shared" si="44"/>
        <v/>
      </c>
      <c r="I440" s="12" t="str">
        <f t="shared" si="45"/>
        <v/>
      </c>
    </row>
    <row r="441" spans="2:9" x14ac:dyDescent="0.25">
      <c r="B441" s="10" t="str">
        <f t="shared" si="42"/>
        <v/>
      </c>
      <c r="C441" s="12" t="str">
        <f t="shared" si="46"/>
        <v/>
      </c>
      <c r="D441" s="12" t="str">
        <f t="shared" si="47"/>
        <v/>
      </c>
      <c r="E441" s="12" t="str">
        <f t="shared" si="48"/>
        <v/>
      </c>
      <c r="F441" s="12"/>
      <c r="G441" s="12" t="str">
        <f t="shared" si="43"/>
        <v/>
      </c>
      <c r="H441" s="12" t="str">
        <f t="shared" si="44"/>
        <v/>
      </c>
      <c r="I441" s="12" t="str">
        <f t="shared" si="45"/>
        <v/>
      </c>
    </row>
    <row r="442" spans="2:9" x14ac:dyDescent="0.25">
      <c r="B442" s="10" t="str">
        <f t="shared" si="42"/>
        <v/>
      </c>
      <c r="C442" s="12" t="str">
        <f t="shared" si="46"/>
        <v/>
      </c>
      <c r="D442" s="12" t="str">
        <f t="shared" si="47"/>
        <v/>
      </c>
      <c r="E442" s="12" t="str">
        <f t="shared" si="48"/>
        <v/>
      </c>
      <c r="F442" s="12"/>
      <c r="G442" s="12" t="str">
        <f t="shared" si="43"/>
        <v/>
      </c>
      <c r="H442" s="12" t="str">
        <f t="shared" si="44"/>
        <v/>
      </c>
      <c r="I442" s="12" t="str">
        <f t="shared" si="45"/>
        <v/>
      </c>
    </row>
    <row r="443" spans="2:9" x14ac:dyDescent="0.25">
      <c r="B443" s="10" t="str">
        <f t="shared" si="42"/>
        <v/>
      </c>
      <c r="C443" s="12" t="str">
        <f t="shared" si="46"/>
        <v/>
      </c>
      <c r="D443" s="12" t="str">
        <f t="shared" si="47"/>
        <v/>
      </c>
      <c r="E443" s="12" t="str">
        <f t="shared" si="48"/>
        <v/>
      </c>
      <c r="F443" s="12"/>
      <c r="G443" s="12" t="str">
        <f t="shared" si="43"/>
        <v/>
      </c>
      <c r="H443" s="12" t="str">
        <f t="shared" si="44"/>
        <v/>
      </c>
      <c r="I443" s="12" t="str">
        <f t="shared" si="45"/>
        <v/>
      </c>
    </row>
    <row r="444" spans="2:9" x14ac:dyDescent="0.25">
      <c r="B444" s="10" t="str">
        <f t="shared" si="42"/>
        <v/>
      </c>
      <c r="C444" s="12" t="str">
        <f t="shared" si="46"/>
        <v/>
      </c>
      <c r="D444" s="12" t="str">
        <f t="shared" si="47"/>
        <v/>
      </c>
      <c r="E444" s="12" t="str">
        <f t="shared" si="48"/>
        <v/>
      </c>
      <c r="F444" s="12"/>
      <c r="G444" s="12" t="str">
        <f t="shared" si="43"/>
        <v/>
      </c>
      <c r="H444" s="12" t="str">
        <f t="shared" si="44"/>
        <v/>
      </c>
      <c r="I444" s="12" t="str">
        <f t="shared" si="45"/>
        <v/>
      </c>
    </row>
    <row r="445" spans="2:9" x14ac:dyDescent="0.25">
      <c r="B445" s="10" t="str">
        <f t="shared" si="42"/>
        <v/>
      </c>
      <c r="C445" s="12" t="str">
        <f t="shared" si="46"/>
        <v/>
      </c>
      <c r="D445" s="12" t="str">
        <f t="shared" si="47"/>
        <v/>
      </c>
      <c r="E445" s="12" t="str">
        <f t="shared" si="48"/>
        <v/>
      </c>
      <c r="F445" s="12"/>
      <c r="G445" s="12" t="str">
        <f t="shared" si="43"/>
        <v/>
      </c>
      <c r="H445" s="12" t="str">
        <f t="shared" si="44"/>
        <v/>
      </c>
      <c r="I445" s="12" t="str">
        <f t="shared" si="45"/>
        <v/>
      </c>
    </row>
    <row r="446" spans="2:9" x14ac:dyDescent="0.25">
      <c r="B446" s="10" t="str">
        <f t="shared" si="42"/>
        <v/>
      </c>
      <c r="C446" s="12" t="str">
        <f t="shared" si="46"/>
        <v/>
      </c>
      <c r="D446" s="12" t="str">
        <f t="shared" si="47"/>
        <v/>
      </c>
      <c r="E446" s="12" t="str">
        <f t="shared" si="48"/>
        <v/>
      </c>
      <c r="F446" s="12"/>
      <c r="G446" s="12" t="str">
        <f t="shared" si="43"/>
        <v/>
      </c>
      <c r="H446" s="12" t="str">
        <f t="shared" si="44"/>
        <v/>
      </c>
      <c r="I446" s="12" t="str">
        <f t="shared" si="45"/>
        <v/>
      </c>
    </row>
    <row r="447" spans="2:9" x14ac:dyDescent="0.25">
      <c r="B447" s="10" t="str">
        <f t="shared" si="42"/>
        <v/>
      </c>
      <c r="C447" s="12" t="str">
        <f t="shared" si="46"/>
        <v/>
      </c>
      <c r="D447" s="12" t="str">
        <f t="shared" si="47"/>
        <v/>
      </c>
      <c r="E447" s="12" t="str">
        <f t="shared" si="48"/>
        <v/>
      </c>
      <c r="F447" s="12"/>
      <c r="G447" s="12" t="str">
        <f t="shared" si="43"/>
        <v/>
      </c>
      <c r="H447" s="12" t="str">
        <f t="shared" si="44"/>
        <v/>
      </c>
      <c r="I447" s="12" t="str">
        <f t="shared" si="45"/>
        <v/>
      </c>
    </row>
    <row r="448" spans="2:9" x14ac:dyDescent="0.25">
      <c r="B448" s="10" t="str">
        <f t="shared" si="42"/>
        <v/>
      </c>
      <c r="C448" s="12" t="str">
        <f t="shared" si="46"/>
        <v/>
      </c>
      <c r="D448" s="12" t="str">
        <f t="shared" si="47"/>
        <v/>
      </c>
      <c r="E448" s="12" t="str">
        <f t="shared" si="48"/>
        <v/>
      </c>
      <c r="F448" s="12"/>
      <c r="G448" s="12" t="str">
        <f t="shared" si="43"/>
        <v/>
      </c>
      <c r="H448" s="12" t="str">
        <f t="shared" si="44"/>
        <v/>
      </c>
      <c r="I448" s="12" t="str">
        <f t="shared" si="45"/>
        <v/>
      </c>
    </row>
    <row r="449" spans="2:9" x14ac:dyDescent="0.25">
      <c r="B449" s="10" t="str">
        <f t="shared" si="42"/>
        <v/>
      </c>
      <c r="C449" s="12" t="str">
        <f t="shared" si="46"/>
        <v/>
      </c>
      <c r="D449" s="12" t="str">
        <f t="shared" si="47"/>
        <v/>
      </c>
      <c r="E449" s="12" t="str">
        <f t="shared" si="48"/>
        <v/>
      </c>
      <c r="F449" s="12"/>
      <c r="G449" s="12" t="str">
        <f t="shared" si="43"/>
        <v/>
      </c>
      <c r="H449" s="12" t="str">
        <f t="shared" si="44"/>
        <v/>
      </c>
      <c r="I449" s="12" t="str">
        <f t="shared" si="45"/>
        <v/>
      </c>
    </row>
    <row r="450" spans="2:9" x14ac:dyDescent="0.25">
      <c r="B450" s="10" t="str">
        <f t="shared" si="42"/>
        <v/>
      </c>
      <c r="C450" s="12" t="str">
        <f t="shared" si="46"/>
        <v/>
      </c>
      <c r="D450" s="12" t="str">
        <f t="shared" si="47"/>
        <v/>
      </c>
      <c r="E450" s="12" t="str">
        <f t="shared" si="48"/>
        <v/>
      </c>
      <c r="F450" s="12"/>
      <c r="G450" s="12" t="str">
        <f t="shared" si="43"/>
        <v/>
      </c>
      <c r="H450" s="12" t="str">
        <f t="shared" si="44"/>
        <v/>
      </c>
      <c r="I450" s="12" t="str">
        <f t="shared" si="45"/>
        <v/>
      </c>
    </row>
    <row r="451" spans="2:9" x14ac:dyDescent="0.25">
      <c r="B451" s="10" t="str">
        <f t="shared" si="42"/>
        <v/>
      </c>
      <c r="C451" s="12" t="str">
        <f t="shared" si="46"/>
        <v/>
      </c>
      <c r="D451" s="12" t="str">
        <f t="shared" si="47"/>
        <v/>
      </c>
      <c r="E451" s="12" t="str">
        <f t="shared" si="48"/>
        <v/>
      </c>
      <c r="F451" s="12"/>
      <c r="G451" s="12" t="str">
        <f t="shared" si="43"/>
        <v/>
      </c>
      <c r="H451" s="12" t="str">
        <f t="shared" si="44"/>
        <v/>
      </c>
      <c r="I451" s="12" t="str">
        <f t="shared" si="45"/>
        <v/>
      </c>
    </row>
    <row r="452" spans="2:9" x14ac:dyDescent="0.25">
      <c r="B452" s="10" t="str">
        <f t="shared" si="42"/>
        <v/>
      </c>
      <c r="C452" s="12" t="str">
        <f t="shared" si="46"/>
        <v/>
      </c>
      <c r="D452" s="12" t="str">
        <f t="shared" si="47"/>
        <v/>
      </c>
      <c r="E452" s="12" t="str">
        <f t="shared" si="48"/>
        <v/>
      </c>
      <c r="F452" s="12"/>
      <c r="G452" s="12" t="str">
        <f t="shared" si="43"/>
        <v/>
      </c>
      <c r="H452" s="12" t="str">
        <f t="shared" si="44"/>
        <v/>
      </c>
      <c r="I452" s="12" t="str">
        <f t="shared" si="45"/>
        <v/>
      </c>
    </row>
    <row r="453" spans="2:9" x14ac:dyDescent="0.25">
      <c r="B453" s="10" t="str">
        <f t="shared" si="42"/>
        <v/>
      </c>
      <c r="C453" s="12" t="str">
        <f t="shared" si="46"/>
        <v/>
      </c>
      <c r="D453" s="12" t="str">
        <f t="shared" si="47"/>
        <v/>
      </c>
      <c r="E453" s="12" t="str">
        <f t="shared" si="48"/>
        <v/>
      </c>
      <c r="F453" s="12"/>
      <c r="G453" s="12" t="str">
        <f t="shared" si="43"/>
        <v/>
      </c>
      <c r="H453" s="12" t="str">
        <f t="shared" si="44"/>
        <v/>
      </c>
      <c r="I453" s="12" t="str">
        <f t="shared" si="45"/>
        <v/>
      </c>
    </row>
    <row r="454" spans="2:9" x14ac:dyDescent="0.25">
      <c r="B454" s="10" t="str">
        <f t="shared" si="42"/>
        <v/>
      </c>
      <c r="C454" s="12" t="str">
        <f t="shared" si="46"/>
        <v/>
      </c>
      <c r="D454" s="12" t="str">
        <f t="shared" si="47"/>
        <v/>
      </c>
      <c r="E454" s="12" t="str">
        <f t="shared" si="48"/>
        <v/>
      </c>
      <c r="F454" s="12"/>
      <c r="G454" s="12" t="str">
        <f t="shared" si="43"/>
        <v/>
      </c>
      <c r="H454" s="12" t="str">
        <f t="shared" si="44"/>
        <v/>
      </c>
      <c r="I454" s="12" t="str">
        <f t="shared" si="45"/>
        <v/>
      </c>
    </row>
    <row r="455" spans="2:9" x14ac:dyDescent="0.25">
      <c r="B455" s="10" t="str">
        <f t="shared" si="42"/>
        <v/>
      </c>
      <c r="C455" s="12" t="str">
        <f t="shared" si="46"/>
        <v/>
      </c>
      <c r="D455" s="12" t="str">
        <f t="shared" si="47"/>
        <v/>
      </c>
      <c r="E455" s="12" t="str">
        <f t="shared" si="48"/>
        <v/>
      </c>
      <c r="F455" s="12"/>
      <c r="G455" s="12" t="str">
        <f t="shared" si="43"/>
        <v/>
      </c>
      <c r="H455" s="12" t="str">
        <f t="shared" si="44"/>
        <v/>
      </c>
      <c r="I455" s="12" t="str">
        <f t="shared" si="45"/>
        <v/>
      </c>
    </row>
    <row r="456" spans="2:9" x14ac:dyDescent="0.25">
      <c r="B456" s="10" t="str">
        <f t="shared" si="42"/>
        <v/>
      </c>
      <c r="C456" s="12" t="str">
        <f t="shared" si="46"/>
        <v/>
      </c>
      <c r="D456" s="12" t="str">
        <f t="shared" si="47"/>
        <v/>
      </c>
      <c r="E456" s="12" t="str">
        <f t="shared" si="48"/>
        <v/>
      </c>
      <c r="F456" s="12"/>
      <c r="G456" s="12" t="str">
        <f t="shared" si="43"/>
        <v/>
      </c>
      <c r="H456" s="12" t="str">
        <f t="shared" si="44"/>
        <v/>
      </c>
      <c r="I456" s="12" t="str">
        <f t="shared" si="45"/>
        <v/>
      </c>
    </row>
    <row r="457" spans="2:9" x14ac:dyDescent="0.25">
      <c r="B457" s="10" t="str">
        <f t="shared" si="42"/>
        <v/>
      </c>
      <c r="C457" s="12" t="str">
        <f t="shared" si="46"/>
        <v/>
      </c>
      <c r="D457" s="12" t="str">
        <f t="shared" si="47"/>
        <v/>
      </c>
      <c r="E457" s="12" t="str">
        <f t="shared" si="48"/>
        <v/>
      </c>
      <c r="F457" s="12"/>
      <c r="G457" s="12" t="str">
        <f t="shared" si="43"/>
        <v/>
      </c>
      <c r="H457" s="12" t="str">
        <f t="shared" si="44"/>
        <v/>
      </c>
      <c r="I457" s="12" t="str">
        <f t="shared" si="45"/>
        <v/>
      </c>
    </row>
    <row r="458" spans="2:9" x14ac:dyDescent="0.25">
      <c r="B458" s="10" t="str">
        <f t="shared" si="42"/>
        <v/>
      </c>
      <c r="C458" s="12" t="str">
        <f t="shared" si="46"/>
        <v/>
      </c>
      <c r="D458" s="12" t="str">
        <f t="shared" si="47"/>
        <v/>
      </c>
      <c r="E458" s="12" t="str">
        <f t="shared" si="48"/>
        <v/>
      </c>
      <c r="F458" s="12"/>
      <c r="G458" s="12" t="str">
        <f t="shared" si="43"/>
        <v/>
      </c>
      <c r="H458" s="12" t="str">
        <f t="shared" si="44"/>
        <v/>
      </c>
      <c r="I458" s="12" t="str">
        <f t="shared" si="45"/>
        <v/>
      </c>
    </row>
    <row r="459" spans="2:9" x14ac:dyDescent="0.25">
      <c r="B459" s="10" t="str">
        <f t="shared" si="42"/>
        <v/>
      </c>
      <c r="C459" s="12" t="str">
        <f t="shared" si="46"/>
        <v/>
      </c>
      <c r="D459" s="12" t="str">
        <f t="shared" si="47"/>
        <v/>
      </c>
      <c r="E459" s="12" t="str">
        <f t="shared" si="48"/>
        <v/>
      </c>
      <c r="F459" s="12"/>
      <c r="G459" s="12" t="str">
        <f t="shared" si="43"/>
        <v/>
      </c>
      <c r="H459" s="12" t="str">
        <f t="shared" si="44"/>
        <v/>
      </c>
      <c r="I459" s="12" t="str">
        <f t="shared" si="45"/>
        <v/>
      </c>
    </row>
    <row r="460" spans="2:9" x14ac:dyDescent="0.25">
      <c r="B460" s="10" t="str">
        <f t="shared" ref="B460:B523" si="49">IF(OR(G459&lt;0.01,G459="",G459=0,),"",B459+1)</f>
        <v/>
      </c>
      <c r="C460" s="12" t="str">
        <f t="shared" si="46"/>
        <v/>
      </c>
      <c r="D460" s="12" t="str">
        <f t="shared" si="47"/>
        <v/>
      </c>
      <c r="E460" s="12" t="str">
        <f t="shared" si="48"/>
        <v/>
      </c>
      <c r="F460" s="12"/>
      <c r="G460" s="12" t="str">
        <f t="shared" ref="G460:G523" si="50">IF(OR(B460="",0),"",(G459-D460-F460))</f>
        <v/>
      </c>
      <c r="H460" s="12" t="str">
        <f t="shared" ref="H460:H523" si="51">IF(B460="","",(H459+D460+F460))</f>
        <v/>
      </c>
      <c r="I460" s="12" t="str">
        <f t="shared" ref="I460:I523" si="52">IF(B460="","",(I459+E460))</f>
        <v/>
      </c>
    </row>
    <row r="461" spans="2:9" x14ac:dyDescent="0.25">
      <c r="B461" s="10" t="str">
        <f t="shared" si="49"/>
        <v/>
      </c>
      <c r="C461" s="12" t="str">
        <f t="shared" si="46"/>
        <v/>
      </c>
      <c r="D461" s="12" t="str">
        <f t="shared" si="47"/>
        <v/>
      </c>
      <c r="E461" s="12" t="str">
        <f t="shared" si="48"/>
        <v/>
      </c>
      <c r="F461" s="12"/>
      <c r="G461" s="12" t="str">
        <f t="shared" si="50"/>
        <v/>
      </c>
      <c r="H461" s="12" t="str">
        <f t="shared" si="51"/>
        <v/>
      </c>
      <c r="I461" s="12" t="str">
        <f t="shared" si="52"/>
        <v/>
      </c>
    </row>
    <row r="462" spans="2:9" x14ac:dyDescent="0.25">
      <c r="B462" s="10" t="str">
        <f t="shared" si="49"/>
        <v/>
      </c>
      <c r="C462" s="12" t="str">
        <f t="shared" si="46"/>
        <v/>
      </c>
      <c r="D462" s="12" t="str">
        <f t="shared" si="47"/>
        <v/>
      </c>
      <c r="E462" s="12" t="str">
        <f t="shared" si="48"/>
        <v/>
      </c>
      <c r="F462" s="12"/>
      <c r="G462" s="12" t="str">
        <f t="shared" si="50"/>
        <v/>
      </c>
      <c r="H462" s="12" t="str">
        <f t="shared" si="51"/>
        <v/>
      </c>
      <c r="I462" s="12" t="str">
        <f t="shared" si="52"/>
        <v/>
      </c>
    </row>
    <row r="463" spans="2:9" x14ac:dyDescent="0.25">
      <c r="B463" s="10" t="str">
        <f t="shared" si="49"/>
        <v/>
      </c>
      <c r="C463" s="12" t="str">
        <f t="shared" si="46"/>
        <v/>
      </c>
      <c r="D463" s="12" t="str">
        <f t="shared" si="47"/>
        <v/>
      </c>
      <c r="E463" s="12" t="str">
        <f t="shared" si="48"/>
        <v/>
      </c>
      <c r="F463" s="12"/>
      <c r="G463" s="12" t="str">
        <f t="shared" si="50"/>
        <v/>
      </c>
      <c r="H463" s="12" t="str">
        <f t="shared" si="51"/>
        <v/>
      </c>
      <c r="I463" s="12" t="str">
        <f t="shared" si="52"/>
        <v/>
      </c>
    </row>
    <row r="464" spans="2:9" x14ac:dyDescent="0.25">
      <c r="B464" s="10" t="str">
        <f t="shared" si="49"/>
        <v/>
      </c>
      <c r="C464" s="12" t="str">
        <f t="shared" si="46"/>
        <v/>
      </c>
      <c r="D464" s="12" t="str">
        <f t="shared" si="47"/>
        <v/>
      </c>
      <c r="E464" s="12" t="str">
        <f t="shared" si="48"/>
        <v/>
      </c>
      <c r="F464" s="12"/>
      <c r="G464" s="12" t="str">
        <f t="shared" si="50"/>
        <v/>
      </c>
      <c r="H464" s="12" t="str">
        <f t="shared" si="51"/>
        <v/>
      </c>
      <c r="I464" s="12" t="str">
        <f t="shared" si="52"/>
        <v/>
      </c>
    </row>
    <row r="465" spans="2:9" x14ac:dyDescent="0.25">
      <c r="B465" s="10" t="str">
        <f t="shared" si="49"/>
        <v/>
      </c>
      <c r="C465" s="12" t="str">
        <f t="shared" si="46"/>
        <v/>
      </c>
      <c r="D465" s="12" t="str">
        <f t="shared" si="47"/>
        <v/>
      </c>
      <c r="E465" s="12" t="str">
        <f t="shared" si="48"/>
        <v/>
      </c>
      <c r="F465" s="12"/>
      <c r="G465" s="12" t="str">
        <f t="shared" si="50"/>
        <v/>
      </c>
      <c r="H465" s="12" t="str">
        <f t="shared" si="51"/>
        <v/>
      </c>
      <c r="I465" s="12" t="str">
        <f t="shared" si="52"/>
        <v/>
      </c>
    </row>
    <row r="466" spans="2:9" x14ac:dyDescent="0.25">
      <c r="B466" s="10" t="str">
        <f t="shared" si="49"/>
        <v/>
      </c>
      <c r="C466" s="12" t="str">
        <f t="shared" si="46"/>
        <v/>
      </c>
      <c r="D466" s="12" t="str">
        <f t="shared" si="47"/>
        <v/>
      </c>
      <c r="E466" s="12" t="str">
        <f t="shared" si="48"/>
        <v/>
      </c>
      <c r="F466" s="12"/>
      <c r="G466" s="12" t="str">
        <f t="shared" si="50"/>
        <v/>
      </c>
      <c r="H466" s="12" t="str">
        <f t="shared" si="51"/>
        <v/>
      </c>
      <c r="I466" s="12" t="str">
        <f t="shared" si="52"/>
        <v/>
      </c>
    </row>
    <row r="467" spans="2:9" x14ac:dyDescent="0.25">
      <c r="B467" s="10" t="str">
        <f t="shared" si="49"/>
        <v/>
      </c>
      <c r="C467" s="12" t="str">
        <f t="shared" si="46"/>
        <v/>
      </c>
      <c r="D467" s="12" t="str">
        <f t="shared" si="47"/>
        <v/>
      </c>
      <c r="E467" s="12" t="str">
        <f t="shared" si="48"/>
        <v/>
      </c>
      <c r="F467" s="12"/>
      <c r="G467" s="12" t="str">
        <f t="shared" si="50"/>
        <v/>
      </c>
      <c r="H467" s="12" t="str">
        <f t="shared" si="51"/>
        <v/>
      </c>
      <c r="I467" s="12" t="str">
        <f t="shared" si="52"/>
        <v/>
      </c>
    </row>
    <row r="468" spans="2:9" x14ac:dyDescent="0.25">
      <c r="B468" s="10" t="str">
        <f t="shared" si="49"/>
        <v/>
      </c>
      <c r="C468" s="12" t="str">
        <f t="shared" si="46"/>
        <v/>
      </c>
      <c r="D468" s="12" t="str">
        <f t="shared" si="47"/>
        <v/>
      </c>
      <c r="E468" s="12" t="str">
        <f t="shared" si="48"/>
        <v/>
      </c>
      <c r="F468" s="12"/>
      <c r="G468" s="12" t="str">
        <f t="shared" si="50"/>
        <v/>
      </c>
      <c r="H468" s="12" t="str">
        <f t="shared" si="51"/>
        <v/>
      </c>
      <c r="I468" s="12" t="str">
        <f t="shared" si="52"/>
        <v/>
      </c>
    </row>
    <row r="469" spans="2:9" x14ac:dyDescent="0.25">
      <c r="B469" s="10" t="str">
        <f t="shared" si="49"/>
        <v/>
      </c>
      <c r="C469" s="12" t="str">
        <f t="shared" si="46"/>
        <v/>
      </c>
      <c r="D469" s="12" t="str">
        <f t="shared" si="47"/>
        <v/>
      </c>
      <c r="E469" s="12" t="str">
        <f t="shared" si="48"/>
        <v/>
      </c>
      <c r="F469" s="12"/>
      <c r="G469" s="12" t="str">
        <f t="shared" si="50"/>
        <v/>
      </c>
      <c r="H469" s="12" t="str">
        <f t="shared" si="51"/>
        <v/>
      </c>
      <c r="I469" s="12" t="str">
        <f t="shared" si="52"/>
        <v/>
      </c>
    </row>
    <row r="470" spans="2:9" x14ac:dyDescent="0.25">
      <c r="B470" s="10" t="str">
        <f t="shared" si="49"/>
        <v/>
      </c>
      <c r="C470" s="12" t="str">
        <f t="shared" si="46"/>
        <v/>
      </c>
      <c r="D470" s="12" t="str">
        <f t="shared" si="47"/>
        <v/>
      </c>
      <c r="E470" s="12" t="str">
        <f t="shared" si="48"/>
        <v/>
      </c>
      <c r="F470" s="12"/>
      <c r="G470" s="12" t="str">
        <f t="shared" si="50"/>
        <v/>
      </c>
      <c r="H470" s="12" t="str">
        <f t="shared" si="51"/>
        <v/>
      </c>
      <c r="I470" s="12" t="str">
        <f t="shared" si="52"/>
        <v/>
      </c>
    </row>
    <row r="471" spans="2:9" x14ac:dyDescent="0.25">
      <c r="B471" s="10" t="str">
        <f t="shared" si="49"/>
        <v/>
      </c>
      <c r="C471" s="12" t="str">
        <f t="shared" si="46"/>
        <v/>
      </c>
      <c r="D471" s="12" t="str">
        <f t="shared" si="47"/>
        <v/>
      </c>
      <c r="E471" s="12" t="str">
        <f t="shared" si="48"/>
        <v/>
      </c>
      <c r="F471" s="12"/>
      <c r="G471" s="12" t="str">
        <f t="shared" si="50"/>
        <v/>
      </c>
      <c r="H471" s="12" t="str">
        <f t="shared" si="51"/>
        <v/>
      </c>
      <c r="I471" s="12" t="str">
        <f t="shared" si="52"/>
        <v/>
      </c>
    </row>
    <row r="472" spans="2:9" x14ac:dyDescent="0.25">
      <c r="B472" s="10" t="str">
        <f t="shared" si="49"/>
        <v/>
      </c>
      <c r="C472" s="12" t="str">
        <f t="shared" si="46"/>
        <v/>
      </c>
      <c r="D472" s="12" t="str">
        <f t="shared" si="47"/>
        <v/>
      </c>
      <c r="E472" s="12" t="str">
        <f t="shared" si="48"/>
        <v/>
      </c>
      <c r="F472" s="12"/>
      <c r="G472" s="12" t="str">
        <f t="shared" si="50"/>
        <v/>
      </c>
      <c r="H472" s="12" t="str">
        <f t="shared" si="51"/>
        <v/>
      </c>
      <c r="I472" s="12" t="str">
        <f t="shared" si="52"/>
        <v/>
      </c>
    </row>
    <row r="473" spans="2:9" x14ac:dyDescent="0.25">
      <c r="B473" s="10" t="str">
        <f t="shared" si="49"/>
        <v/>
      </c>
      <c r="C473" s="12" t="str">
        <f t="shared" si="46"/>
        <v/>
      </c>
      <c r="D473" s="12" t="str">
        <f t="shared" si="47"/>
        <v/>
      </c>
      <c r="E473" s="12" t="str">
        <f t="shared" si="48"/>
        <v/>
      </c>
      <c r="F473" s="12"/>
      <c r="G473" s="12" t="str">
        <f t="shared" si="50"/>
        <v/>
      </c>
      <c r="H473" s="12" t="str">
        <f t="shared" si="51"/>
        <v/>
      </c>
      <c r="I473" s="12" t="str">
        <f t="shared" si="52"/>
        <v/>
      </c>
    </row>
    <row r="474" spans="2:9" x14ac:dyDescent="0.25">
      <c r="B474" s="10" t="str">
        <f t="shared" si="49"/>
        <v/>
      </c>
      <c r="C474" s="12" t="str">
        <f t="shared" si="46"/>
        <v/>
      </c>
      <c r="D474" s="12" t="str">
        <f t="shared" si="47"/>
        <v/>
      </c>
      <c r="E474" s="12" t="str">
        <f t="shared" si="48"/>
        <v/>
      </c>
      <c r="F474" s="12"/>
      <c r="G474" s="12" t="str">
        <f t="shared" si="50"/>
        <v/>
      </c>
      <c r="H474" s="12" t="str">
        <f t="shared" si="51"/>
        <v/>
      </c>
      <c r="I474" s="12" t="str">
        <f t="shared" si="52"/>
        <v/>
      </c>
    </row>
    <row r="475" spans="2:9" x14ac:dyDescent="0.25">
      <c r="B475" s="10" t="str">
        <f t="shared" si="49"/>
        <v/>
      </c>
      <c r="C475" s="12" t="str">
        <f t="shared" si="46"/>
        <v/>
      </c>
      <c r="D475" s="12" t="str">
        <f t="shared" si="47"/>
        <v/>
      </c>
      <c r="E475" s="12" t="str">
        <f t="shared" si="48"/>
        <v/>
      </c>
      <c r="F475" s="12"/>
      <c r="G475" s="12" t="str">
        <f t="shared" si="50"/>
        <v/>
      </c>
      <c r="H475" s="12" t="str">
        <f t="shared" si="51"/>
        <v/>
      </c>
      <c r="I475" s="12" t="str">
        <f t="shared" si="52"/>
        <v/>
      </c>
    </row>
    <row r="476" spans="2:9" x14ac:dyDescent="0.25">
      <c r="B476" s="10" t="str">
        <f t="shared" si="49"/>
        <v/>
      </c>
      <c r="C476" s="12" t="str">
        <f t="shared" si="46"/>
        <v/>
      </c>
      <c r="D476" s="12" t="str">
        <f t="shared" si="47"/>
        <v/>
      </c>
      <c r="E476" s="12" t="str">
        <f t="shared" si="48"/>
        <v/>
      </c>
      <c r="F476" s="12"/>
      <c r="G476" s="12" t="str">
        <f t="shared" si="50"/>
        <v/>
      </c>
      <c r="H476" s="12" t="str">
        <f t="shared" si="51"/>
        <v/>
      </c>
      <c r="I476" s="12" t="str">
        <f t="shared" si="52"/>
        <v/>
      </c>
    </row>
    <row r="477" spans="2:9" x14ac:dyDescent="0.25">
      <c r="B477" s="10" t="str">
        <f t="shared" si="49"/>
        <v/>
      </c>
      <c r="C477" s="12" t="str">
        <f t="shared" si="46"/>
        <v/>
      </c>
      <c r="D477" s="12" t="str">
        <f t="shared" si="47"/>
        <v/>
      </c>
      <c r="E477" s="12" t="str">
        <f t="shared" si="48"/>
        <v/>
      </c>
      <c r="F477" s="12"/>
      <c r="G477" s="12" t="str">
        <f t="shared" si="50"/>
        <v/>
      </c>
      <c r="H477" s="12" t="str">
        <f t="shared" si="51"/>
        <v/>
      </c>
      <c r="I477" s="12" t="str">
        <f t="shared" si="52"/>
        <v/>
      </c>
    </row>
    <row r="478" spans="2:9" x14ac:dyDescent="0.25">
      <c r="B478" s="10" t="str">
        <f t="shared" si="49"/>
        <v/>
      </c>
      <c r="C478" s="12" t="str">
        <f t="shared" si="46"/>
        <v/>
      </c>
      <c r="D478" s="12" t="str">
        <f t="shared" si="47"/>
        <v/>
      </c>
      <c r="E478" s="12" t="str">
        <f t="shared" si="48"/>
        <v/>
      </c>
      <c r="F478" s="12"/>
      <c r="G478" s="12" t="str">
        <f t="shared" si="50"/>
        <v/>
      </c>
      <c r="H478" s="12" t="str">
        <f t="shared" si="51"/>
        <v/>
      </c>
      <c r="I478" s="12" t="str">
        <f t="shared" si="52"/>
        <v/>
      </c>
    </row>
    <row r="479" spans="2:9" x14ac:dyDescent="0.25">
      <c r="B479" s="10" t="str">
        <f t="shared" si="49"/>
        <v/>
      </c>
      <c r="C479" s="12" t="str">
        <f t="shared" si="46"/>
        <v/>
      </c>
      <c r="D479" s="12" t="str">
        <f t="shared" si="47"/>
        <v/>
      </c>
      <c r="E479" s="12" t="str">
        <f t="shared" si="48"/>
        <v/>
      </c>
      <c r="F479" s="12"/>
      <c r="G479" s="12" t="str">
        <f t="shared" si="50"/>
        <v/>
      </c>
      <c r="H479" s="12" t="str">
        <f t="shared" si="51"/>
        <v/>
      </c>
      <c r="I479" s="12" t="str">
        <f t="shared" si="52"/>
        <v/>
      </c>
    </row>
    <row r="480" spans="2:9" x14ac:dyDescent="0.25">
      <c r="B480" s="10" t="str">
        <f t="shared" si="49"/>
        <v/>
      </c>
      <c r="C480" s="12" t="str">
        <f t="shared" ref="C480:C543" si="53">IF(B480="","",IF($H$6&gt;((G479*$H$5)+G479),((G479*$H$5)+G479),$H$6))</f>
        <v/>
      </c>
      <c r="D480" s="12" t="str">
        <f t="shared" ref="D480:D543" si="54">IF(B480="","",(C480-E480))</f>
        <v/>
      </c>
      <c r="E480" s="12" t="str">
        <f t="shared" ref="E480:E543" si="55">IF(B480="","",(G479*$H$5))</f>
        <v/>
      </c>
      <c r="F480" s="12"/>
      <c r="G480" s="12" t="str">
        <f t="shared" si="50"/>
        <v/>
      </c>
      <c r="H480" s="12" t="str">
        <f t="shared" si="51"/>
        <v/>
      </c>
      <c r="I480" s="12" t="str">
        <f t="shared" si="52"/>
        <v/>
      </c>
    </row>
    <row r="481" spans="2:9" x14ac:dyDescent="0.25">
      <c r="B481" s="10" t="str">
        <f t="shared" si="49"/>
        <v/>
      </c>
      <c r="C481" s="12" t="str">
        <f t="shared" si="53"/>
        <v/>
      </c>
      <c r="D481" s="12" t="str">
        <f t="shared" si="54"/>
        <v/>
      </c>
      <c r="E481" s="12" t="str">
        <f t="shared" si="55"/>
        <v/>
      </c>
      <c r="F481" s="12"/>
      <c r="G481" s="12" t="str">
        <f t="shared" si="50"/>
        <v/>
      </c>
      <c r="H481" s="12" t="str">
        <f t="shared" si="51"/>
        <v/>
      </c>
      <c r="I481" s="12" t="str">
        <f t="shared" si="52"/>
        <v/>
      </c>
    </row>
    <row r="482" spans="2:9" x14ac:dyDescent="0.25">
      <c r="B482" s="10" t="str">
        <f t="shared" si="49"/>
        <v/>
      </c>
      <c r="C482" s="12" t="str">
        <f t="shared" si="53"/>
        <v/>
      </c>
      <c r="D482" s="12" t="str">
        <f t="shared" si="54"/>
        <v/>
      </c>
      <c r="E482" s="12" t="str">
        <f t="shared" si="55"/>
        <v/>
      </c>
      <c r="F482" s="12"/>
      <c r="G482" s="12" t="str">
        <f t="shared" si="50"/>
        <v/>
      </c>
      <c r="H482" s="12" t="str">
        <f t="shared" si="51"/>
        <v/>
      </c>
      <c r="I482" s="12" t="str">
        <f t="shared" si="52"/>
        <v/>
      </c>
    </row>
    <row r="483" spans="2:9" x14ac:dyDescent="0.25">
      <c r="B483" s="10" t="str">
        <f t="shared" si="49"/>
        <v/>
      </c>
      <c r="C483" s="12" t="str">
        <f t="shared" si="53"/>
        <v/>
      </c>
      <c r="D483" s="12" t="str">
        <f t="shared" si="54"/>
        <v/>
      </c>
      <c r="E483" s="12" t="str">
        <f t="shared" si="55"/>
        <v/>
      </c>
      <c r="F483" s="12"/>
      <c r="G483" s="12" t="str">
        <f t="shared" si="50"/>
        <v/>
      </c>
      <c r="H483" s="12" t="str">
        <f t="shared" si="51"/>
        <v/>
      </c>
      <c r="I483" s="12" t="str">
        <f t="shared" si="52"/>
        <v/>
      </c>
    </row>
    <row r="484" spans="2:9" x14ac:dyDescent="0.25">
      <c r="B484" s="10" t="str">
        <f t="shared" si="49"/>
        <v/>
      </c>
      <c r="C484" s="12" t="str">
        <f t="shared" si="53"/>
        <v/>
      </c>
      <c r="D484" s="12" t="str">
        <f t="shared" si="54"/>
        <v/>
      </c>
      <c r="E484" s="12" t="str">
        <f t="shared" si="55"/>
        <v/>
      </c>
      <c r="F484" s="12"/>
      <c r="G484" s="12" t="str">
        <f t="shared" si="50"/>
        <v/>
      </c>
      <c r="H484" s="12" t="str">
        <f t="shared" si="51"/>
        <v/>
      </c>
      <c r="I484" s="12" t="str">
        <f t="shared" si="52"/>
        <v/>
      </c>
    </row>
    <row r="485" spans="2:9" x14ac:dyDescent="0.25">
      <c r="B485" s="10" t="str">
        <f t="shared" si="49"/>
        <v/>
      </c>
      <c r="C485" s="12" t="str">
        <f t="shared" si="53"/>
        <v/>
      </c>
      <c r="D485" s="12" t="str">
        <f t="shared" si="54"/>
        <v/>
      </c>
      <c r="E485" s="12" t="str">
        <f t="shared" si="55"/>
        <v/>
      </c>
      <c r="F485" s="12"/>
      <c r="G485" s="12" t="str">
        <f t="shared" si="50"/>
        <v/>
      </c>
      <c r="H485" s="12" t="str">
        <f t="shared" si="51"/>
        <v/>
      </c>
      <c r="I485" s="12" t="str">
        <f t="shared" si="52"/>
        <v/>
      </c>
    </row>
    <row r="486" spans="2:9" x14ac:dyDescent="0.25">
      <c r="B486" s="10" t="str">
        <f t="shared" si="49"/>
        <v/>
      </c>
      <c r="C486" s="12" t="str">
        <f t="shared" si="53"/>
        <v/>
      </c>
      <c r="D486" s="12" t="str">
        <f t="shared" si="54"/>
        <v/>
      </c>
      <c r="E486" s="12" t="str">
        <f t="shared" si="55"/>
        <v/>
      </c>
      <c r="F486" s="12"/>
      <c r="G486" s="12" t="str">
        <f t="shared" si="50"/>
        <v/>
      </c>
      <c r="H486" s="12" t="str">
        <f t="shared" si="51"/>
        <v/>
      </c>
      <c r="I486" s="12" t="str">
        <f t="shared" si="52"/>
        <v/>
      </c>
    </row>
    <row r="487" spans="2:9" x14ac:dyDescent="0.25">
      <c r="B487" s="10" t="str">
        <f t="shared" si="49"/>
        <v/>
      </c>
      <c r="C487" s="12" t="str">
        <f t="shared" si="53"/>
        <v/>
      </c>
      <c r="D487" s="12" t="str">
        <f t="shared" si="54"/>
        <v/>
      </c>
      <c r="E487" s="12" t="str">
        <f t="shared" si="55"/>
        <v/>
      </c>
      <c r="F487" s="12"/>
      <c r="G487" s="12" t="str">
        <f t="shared" si="50"/>
        <v/>
      </c>
      <c r="H487" s="12" t="str">
        <f t="shared" si="51"/>
        <v/>
      </c>
      <c r="I487" s="12" t="str">
        <f t="shared" si="52"/>
        <v/>
      </c>
    </row>
    <row r="488" spans="2:9" x14ac:dyDescent="0.25">
      <c r="B488" s="10" t="str">
        <f t="shared" si="49"/>
        <v/>
      </c>
      <c r="C488" s="12" t="str">
        <f t="shared" si="53"/>
        <v/>
      </c>
      <c r="D488" s="12" t="str">
        <f t="shared" si="54"/>
        <v/>
      </c>
      <c r="E488" s="12" t="str">
        <f t="shared" si="55"/>
        <v/>
      </c>
      <c r="F488" s="12"/>
      <c r="G488" s="12" t="str">
        <f t="shared" si="50"/>
        <v/>
      </c>
      <c r="H488" s="12" t="str">
        <f t="shared" si="51"/>
        <v/>
      </c>
      <c r="I488" s="12" t="str">
        <f t="shared" si="52"/>
        <v/>
      </c>
    </row>
    <row r="489" spans="2:9" x14ac:dyDescent="0.25">
      <c r="B489" s="10" t="str">
        <f t="shared" si="49"/>
        <v/>
      </c>
      <c r="C489" s="12" t="str">
        <f t="shared" si="53"/>
        <v/>
      </c>
      <c r="D489" s="12" t="str">
        <f t="shared" si="54"/>
        <v/>
      </c>
      <c r="E489" s="12" t="str">
        <f t="shared" si="55"/>
        <v/>
      </c>
      <c r="F489" s="12"/>
      <c r="G489" s="12" t="str">
        <f t="shared" si="50"/>
        <v/>
      </c>
      <c r="H489" s="12" t="str">
        <f t="shared" si="51"/>
        <v/>
      </c>
      <c r="I489" s="12" t="str">
        <f t="shared" si="52"/>
        <v/>
      </c>
    </row>
    <row r="490" spans="2:9" x14ac:dyDescent="0.25">
      <c r="B490" s="10" t="str">
        <f t="shared" si="49"/>
        <v/>
      </c>
      <c r="C490" s="12" t="str">
        <f t="shared" si="53"/>
        <v/>
      </c>
      <c r="D490" s="12" t="str">
        <f t="shared" si="54"/>
        <v/>
      </c>
      <c r="E490" s="12" t="str">
        <f t="shared" si="55"/>
        <v/>
      </c>
      <c r="F490" s="12"/>
      <c r="G490" s="12" t="str">
        <f t="shared" si="50"/>
        <v/>
      </c>
      <c r="H490" s="12" t="str">
        <f t="shared" si="51"/>
        <v/>
      </c>
      <c r="I490" s="12" t="str">
        <f t="shared" si="52"/>
        <v/>
      </c>
    </row>
    <row r="491" spans="2:9" x14ac:dyDescent="0.25">
      <c r="B491" s="10" t="str">
        <f t="shared" si="49"/>
        <v/>
      </c>
      <c r="C491" s="12" t="str">
        <f t="shared" si="53"/>
        <v/>
      </c>
      <c r="D491" s="12" t="str">
        <f t="shared" si="54"/>
        <v/>
      </c>
      <c r="E491" s="12" t="str">
        <f t="shared" si="55"/>
        <v/>
      </c>
      <c r="F491" s="12"/>
      <c r="G491" s="12" t="str">
        <f t="shared" si="50"/>
        <v/>
      </c>
      <c r="H491" s="12" t="str">
        <f t="shared" si="51"/>
        <v/>
      </c>
      <c r="I491" s="12" t="str">
        <f t="shared" si="52"/>
        <v/>
      </c>
    </row>
    <row r="492" spans="2:9" x14ac:dyDescent="0.25">
      <c r="B492" s="10" t="str">
        <f t="shared" si="49"/>
        <v/>
      </c>
      <c r="C492" s="12" t="str">
        <f t="shared" si="53"/>
        <v/>
      </c>
      <c r="D492" s="12" t="str">
        <f t="shared" si="54"/>
        <v/>
      </c>
      <c r="E492" s="12" t="str">
        <f t="shared" si="55"/>
        <v/>
      </c>
      <c r="F492" s="12"/>
      <c r="G492" s="12" t="str">
        <f t="shared" si="50"/>
        <v/>
      </c>
      <c r="H492" s="12" t="str">
        <f t="shared" si="51"/>
        <v/>
      </c>
      <c r="I492" s="12" t="str">
        <f t="shared" si="52"/>
        <v/>
      </c>
    </row>
    <row r="493" spans="2:9" x14ac:dyDescent="0.25">
      <c r="B493" s="10" t="str">
        <f t="shared" si="49"/>
        <v/>
      </c>
      <c r="C493" s="12" t="str">
        <f t="shared" si="53"/>
        <v/>
      </c>
      <c r="D493" s="12" t="str">
        <f t="shared" si="54"/>
        <v/>
      </c>
      <c r="E493" s="12" t="str">
        <f t="shared" si="55"/>
        <v/>
      </c>
      <c r="F493" s="12"/>
      <c r="G493" s="12" t="str">
        <f t="shared" si="50"/>
        <v/>
      </c>
      <c r="H493" s="12" t="str">
        <f t="shared" si="51"/>
        <v/>
      </c>
      <c r="I493" s="12" t="str">
        <f t="shared" si="52"/>
        <v/>
      </c>
    </row>
    <row r="494" spans="2:9" x14ac:dyDescent="0.25">
      <c r="B494" s="10" t="str">
        <f t="shared" si="49"/>
        <v/>
      </c>
      <c r="C494" s="12" t="str">
        <f t="shared" si="53"/>
        <v/>
      </c>
      <c r="D494" s="12" t="str">
        <f t="shared" si="54"/>
        <v/>
      </c>
      <c r="E494" s="12" t="str">
        <f t="shared" si="55"/>
        <v/>
      </c>
      <c r="F494" s="12"/>
      <c r="G494" s="12" t="str">
        <f t="shared" si="50"/>
        <v/>
      </c>
      <c r="H494" s="12" t="str">
        <f t="shared" si="51"/>
        <v/>
      </c>
      <c r="I494" s="12" t="str">
        <f t="shared" si="52"/>
        <v/>
      </c>
    </row>
    <row r="495" spans="2:9" x14ac:dyDescent="0.25">
      <c r="B495" s="10" t="str">
        <f t="shared" si="49"/>
        <v/>
      </c>
      <c r="C495" s="12" t="str">
        <f t="shared" si="53"/>
        <v/>
      </c>
      <c r="D495" s="12" t="str">
        <f t="shared" si="54"/>
        <v/>
      </c>
      <c r="E495" s="12" t="str">
        <f t="shared" si="55"/>
        <v/>
      </c>
      <c r="F495" s="12"/>
      <c r="G495" s="12" t="str">
        <f t="shared" si="50"/>
        <v/>
      </c>
      <c r="H495" s="12" t="str">
        <f t="shared" si="51"/>
        <v/>
      </c>
      <c r="I495" s="12" t="str">
        <f t="shared" si="52"/>
        <v/>
      </c>
    </row>
    <row r="496" spans="2:9" x14ac:dyDescent="0.25">
      <c r="B496" s="10" t="str">
        <f t="shared" si="49"/>
        <v/>
      </c>
      <c r="C496" s="12" t="str">
        <f t="shared" si="53"/>
        <v/>
      </c>
      <c r="D496" s="12" t="str">
        <f t="shared" si="54"/>
        <v/>
      </c>
      <c r="E496" s="12" t="str">
        <f t="shared" si="55"/>
        <v/>
      </c>
      <c r="F496" s="12"/>
      <c r="G496" s="12" t="str">
        <f t="shared" si="50"/>
        <v/>
      </c>
      <c r="H496" s="12" t="str">
        <f t="shared" si="51"/>
        <v/>
      </c>
      <c r="I496" s="12" t="str">
        <f t="shared" si="52"/>
        <v/>
      </c>
    </row>
    <row r="497" spans="2:9" x14ac:dyDescent="0.25">
      <c r="B497" s="10" t="str">
        <f t="shared" si="49"/>
        <v/>
      </c>
      <c r="C497" s="12" t="str">
        <f t="shared" si="53"/>
        <v/>
      </c>
      <c r="D497" s="12" t="str">
        <f t="shared" si="54"/>
        <v/>
      </c>
      <c r="E497" s="12" t="str">
        <f t="shared" si="55"/>
        <v/>
      </c>
      <c r="F497" s="12"/>
      <c r="G497" s="12" t="str">
        <f t="shared" si="50"/>
        <v/>
      </c>
      <c r="H497" s="12" t="str">
        <f t="shared" si="51"/>
        <v/>
      </c>
      <c r="I497" s="12" t="str">
        <f t="shared" si="52"/>
        <v/>
      </c>
    </row>
    <row r="498" spans="2:9" x14ac:dyDescent="0.25">
      <c r="B498" s="10" t="str">
        <f t="shared" si="49"/>
        <v/>
      </c>
      <c r="C498" s="12" t="str">
        <f t="shared" si="53"/>
        <v/>
      </c>
      <c r="D498" s="12" t="str">
        <f t="shared" si="54"/>
        <v/>
      </c>
      <c r="E498" s="12" t="str">
        <f t="shared" si="55"/>
        <v/>
      </c>
      <c r="F498" s="12"/>
      <c r="G498" s="12" t="str">
        <f t="shared" si="50"/>
        <v/>
      </c>
      <c r="H498" s="12" t="str">
        <f t="shared" si="51"/>
        <v/>
      </c>
      <c r="I498" s="12" t="str">
        <f t="shared" si="52"/>
        <v/>
      </c>
    </row>
    <row r="499" spans="2:9" x14ac:dyDescent="0.25">
      <c r="B499" s="10" t="str">
        <f t="shared" si="49"/>
        <v/>
      </c>
      <c r="C499" s="12" t="str">
        <f t="shared" si="53"/>
        <v/>
      </c>
      <c r="D499" s="12" t="str">
        <f t="shared" si="54"/>
        <v/>
      </c>
      <c r="E499" s="12" t="str">
        <f t="shared" si="55"/>
        <v/>
      </c>
      <c r="F499" s="12"/>
      <c r="G499" s="12" t="str">
        <f t="shared" si="50"/>
        <v/>
      </c>
      <c r="H499" s="12" t="str">
        <f t="shared" si="51"/>
        <v/>
      </c>
      <c r="I499" s="12" t="str">
        <f t="shared" si="52"/>
        <v/>
      </c>
    </row>
    <row r="500" spans="2:9" x14ac:dyDescent="0.25">
      <c r="B500" s="10" t="str">
        <f t="shared" si="49"/>
        <v/>
      </c>
      <c r="C500" s="12" t="str">
        <f t="shared" si="53"/>
        <v/>
      </c>
      <c r="D500" s="12" t="str">
        <f t="shared" si="54"/>
        <v/>
      </c>
      <c r="E500" s="12" t="str">
        <f t="shared" si="55"/>
        <v/>
      </c>
      <c r="F500" s="12"/>
      <c r="G500" s="12" t="str">
        <f t="shared" si="50"/>
        <v/>
      </c>
      <c r="H500" s="12" t="str">
        <f t="shared" si="51"/>
        <v/>
      </c>
      <c r="I500" s="12" t="str">
        <f t="shared" si="52"/>
        <v/>
      </c>
    </row>
    <row r="501" spans="2:9" x14ac:dyDescent="0.25">
      <c r="B501" s="10" t="str">
        <f t="shared" si="49"/>
        <v/>
      </c>
      <c r="C501" s="12" t="str">
        <f t="shared" si="53"/>
        <v/>
      </c>
      <c r="D501" s="12" t="str">
        <f t="shared" si="54"/>
        <v/>
      </c>
      <c r="E501" s="12" t="str">
        <f t="shared" si="55"/>
        <v/>
      </c>
      <c r="F501" s="12"/>
      <c r="G501" s="12" t="str">
        <f t="shared" si="50"/>
        <v/>
      </c>
      <c r="H501" s="12" t="str">
        <f t="shared" si="51"/>
        <v/>
      </c>
      <c r="I501" s="12" t="str">
        <f t="shared" si="52"/>
        <v/>
      </c>
    </row>
    <row r="502" spans="2:9" x14ac:dyDescent="0.25">
      <c r="B502" s="10" t="str">
        <f t="shared" si="49"/>
        <v/>
      </c>
      <c r="C502" s="12" t="str">
        <f t="shared" si="53"/>
        <v/>
      </c>
      <c r="D502" s="12" t="str">
        <f t="shared" si="54"/>
        <v/>
      </c>
      <c r="E502" s="12" t="str">
        <f t="shared" si="55"/>
        <v/>
      </c>
      <c r="F502" s="12"/>
      <c r="G502" s="12" t="str">
        <f t="shared" si="50"/>
        <v/>
      </c>
      <c r="H502" s="12" t="str">
        <f t="shared" si="51"/>
        <v/>
      </c>
      <c r="I502" s="12" t="str">
        <f t="shared" si="52"/>
        <v/>
      </c>
    </row>
    <row r="503" spans="2:9" x14ac:dyDescent="0.25">
      <c r="B503" s="10" t="str">
        <f t="shared" si="49"/>
        <v/>
      </c>
      <c r="C503" s="12" t="str">
        <f t="shared" si="53"/>
        <v/>
      </c>
      <c r="D503" s="12" t="str">
        <f t="shared" si="54"/>
        <v/>
      </c>
      <c r="E503" s="12" t="str">
        <f t="shared" si="55"/>
        <v/>
      </c>
      <c r="F503" s="12"/>
      <c r="G503" s="12" t="str">
        <f t="shared" si="50"/>
        <v/>
      </c>
      <c r="H503" s="12" t="str">
        <f t="shared" si="51"/>
        <v/>
      </c>
      <c r="I503" s="12" t="str">
        <f t="shared" si="52"/>
        <v/>
      </c>
    </row>
    <row r="504" spans="2:9" x14ac:dyDescent="0.25">
      <c r="B504" s="10" t="str">
        <f t="shared" si="49"/>
        <v/>
      </c>
      <c r="C504" s="12" t="str">
        <f t="shared" si="53"/>
        <v/>
      </c>
      <c r="D504" s="12" t="str">
        <f t="shared" si="54"/>
        <v/>
      </c>
      <c r="E504" s="12" t="str">
        <f t="shared" si="55"/>
        <v/>
      </c>
      <c r="F504" s="12"/>
      <c r="G504" s="12" t="str">
        <f t="shared" si="50"/>
        <v/>
      </c>
      <c r="H504" s="12" t="str">
        <f t="shared" si="51"/>
        <v/>
      </c>
      <c r="I504" s="12" t="str">
        <f t="shared" si="52"/>
        <v/>
      </c>
    </row>
    <row r="505" spans="2:9" x14ac:dyDescent="0.25">
      <c r="B505" s="10" t="str">
        <f t="shared" si="49"/>
        <v/>
      </c>
      <c r="C505" s="12" t="str">
        <f t="shared" si="53"/>
        <v/>
      </c>
      <c r="D505" s="12" t="str">
        <f t="shared" si="54"/>
        <v/>
      </c>
      <c r="E505" s="12" t="str">
        <f t="shared" si="55"/>
        <v/>
      </c>
      <c r="F505" s="12"/>
      <c r="G505" s="12" t="str">
        <f t="shared" si="50"/>
        <v/>
      </c>
      <c r="H505" s="12" t="str">
        <f t="shared" si="51"/>
        <v/>
      </c>
      <c r="I505" s="12" t="str">
        <f t="shared" si="52"/>
        <v/>
      </c>
    </row>
    <row r="506" spans="2:9" x14ac:dyDescent="0.25">
      <c r="B506" s="10" t="str">
        <f t="shared" si="49"/>
        <v/>
      </c>
      <c r="C506" s="12" t="str">
        <f t="shared" si="53"/>
        <v/>
      </c>
      <c r="D506" s="12" t="str">
        <f t="shared" si="54"/>
        <v/>
      </c>
      <c r="E506" s="12" t="str">
        <f t="shared" si="55"/>
        <v/>
      </c>
      <c r="F506" s="12"/>
      <c r="G506" s="12" t="str">
        <f t="shared" si="50"/>
        <v/>
      </c>
      <c r="H506" s="12" t="str">
        <f t="shared" si="51"/>
        <v/>
      </c>
      <c r="I506" s="12" t="str">
        <f t="shared" si="52"/>
        <v/>
      </c>
    </row>
    <row r="507" spans="2:9" x14ac:dyDescent="0.25">
      <c r="B507" s="10" t="str">
        <f t="shared" si="49"/>
        <v/>
      </c>
      <c r="C507" s="12" t="str">
        <f t="shared" si="53"/>
        <v/>
      </c>
      <c r="D507" s="12" t="str">
        <f t="shared" si="54"/>
        <v/>
      </c>
      <c r="E507" s="12" t="str">
        <f t="shared" si="55"/>
        <v/>
      </c>
      <c r="F507" s="12"/>
      <c r="G507" s="12" t="str">
        <f t="shared" si="50"/>
        <v/>
      </c>
      <c r="H507" s="12" t="str">
        <f t="shared" si="51"/>
        <v/>
      </c>
      <c r="I507" s="12" t="str">
        <f t="shared" si="52"/>
        <v/>
      </c>
    </row>
    <row r="508" spans="2:9" x14ac:dyDescent="0.25">
      <c r="B508" s="10" t="str">
        <f t="shared" si="49"/>
        <v/>
      </c>
      <c r="C508" s="12" t="str">
        <f t="shared" si="53"/>
        <v/>
      </c>
      <c r="D508" s="12" t="str">
        <f t="shared" si="54"/>
        <v/>
      </c>
      <c r="E508" s="12" t="str">
        <f t="shared" si="55"/>
        <v/>
      </c>
      <c r="F508" s="12"/>
      <c r="G508" s="12" t="str">
        <f t="shared" si="50"/>
        <v/>
      </c>
      <c r="H508" s="12" t="str">
        <f t="shared" si="51"/>
        <v/>
      </c>
      <c r="I508" s="12" t="str">
        <f t="shared" si="52"/>
        <v/>
      </c>
    </row>
    <row r="509" spans="2:9" x14ac:dyDescent="0.25">
      <c r="B509" s="10" t="str">
        <f t="shared" si="49"/>
        <v/>
      </c>
      <c r="C509" s="12" t="str">
        <f t="shared" si="53"/>
        <v/>
      </c>
      <c r="D509" s="12" t="str">
        <f t="shared" si="54"/>
        <v/>
      </c>
      <c r="E509" s="12" t="str">
        <f t="shared" si="55"/>
        <v/>
      </c>
      <c r="F509" s="12"/>
      <c r="G509" s="12" t="str">
        <f t="shared" si="50"/>
        <v/>
      </c>
      <c r="H509" s="12" t="str">
        <f t="shared" si="51"/>
        <v/>
      </c>
      <c r="I509" s="12" t="str">
        <f t="shared" si="52"/>
        <v/>
      </c>
    </row>
    <row r="510" spans="2:9" x14ac:dyDescent="0.25">
      <c r="B510" s="10" t="str">
        <f t="shared" si="49"/>
        <v/>
      </c>
      <c r="C510" s="12" t="str">
        <f t="shared" si="53"/>
        <v/>
      </c>
      <c r="D510" s="12" t="str">
        <f t="shared" si="54"/>
        <v/>
      </c>
      <c r="E510" s="12" t="str">
        <f t="shared" si="55"/>
        <v/>
      </c>
      <c r="F510" s="12"/>
      <c r="G510" s="12" t="str">
        <f t="shared" si="50"/>
        <v/>
      </c>
      <c r="H510" s="12" t="str">
        <f t="shared" si="51"/>
        <v/>
      </c>
      <c r="I510" s="12" t="str">
        <f t="shared" si="52"/>
        <v/>
      </c>
    </row>
    <row r="511" spans="2:9" x14ac:dyDescent="0.25">
      <c r="B511" s="10" t="str">
        <f t="shared" si="49"/>
        <v/>
      </c>
      <c r="C511" s="12" t="str">
        <f t="shared" si="53"/>
        <v/>
      </c>
      <c r="D511" s="12" t="str">
        <f t="shared" si="54"/>
        <v/>
      </c>
      <c r="E511" s="12" t="str">
        <f t="shared" si="55"/>
        <v/>
      </c>
      <c r="F511" s="12"/>
      <c r="G511" s="12" t="str">
        <f t="shared" si="50"/>
        <v/>
      </c>
      <c r="H511" s="12" t="str">
        <f t="shared" si="51"/>
        <v/>
      </c>
      <c r="I511" s="12" t="str">
        <f t="shared" si="52"/>
        <v/>
      </c>
    </row>
    <row r="512" spans="2:9" x14ac:dyDescent="0.25">
      <c r="B512" s="10" t="str">
        <f t="shared" si="49"/>
        <v/>
      </c>
      <c r="C512" s="12" t="str">
        <f t="shared" si="53"/>
        <v/>
      </c>
      <c r="D512" s="12" t="str">
        <f t="shared" si="54"/>
        <v/>
      </c>
      <c r="E512" s="12" t="str">
        <f t="shared" si="55"/>
        <v/>
      </c>
      <c r="F512" s="12"/>
      <c r="G512" s="12" t="str">
        <f t="shared" si="50"/>
        <v/>
      </c>
      <c r="H512" s="12" t="str">
        <f t="shared" si="51"/>
        <v/>
      </c>
      <c r="I512" s="12" t="str">
        <f t="shared" si="52"/>
        <v/>
      </c>
    </row>
    <row r="513" spans="2:9" x14ac:dyDescent="0.25">
      <c r="B513" s="10" t="str">
        <f t="shared" si="49"/>
        <v/>
      </c>
      <c r="C513" s="12" t="str">
        <f t="shared" si="53"/>
        <v/>
      </c>
      <c r="D513" s="12" t="str">
        <f t="shared" si="54"/>
        <v/>
      </c>
      <c r="E513" s="12" t="str">
        <f t="shared" si="55"/>
        <v/>
      </c>
      <c r="F513" s="12"/>
      <c r="G513" s="12" t="str">
        <f t="shared" si="50"/>
        <v/>
      </c>
      <c r="H513" s="12" t="str">
        <f t="shared" si="51"/>
        <v/>
      </c>
      <c r="I513" s="12" t="str">
        <f t="shared" si="52"/>
        <v/>
      </c>
    </row>
    <row r="514" spans="2:9" x14ac:dyDescent="0.25">
      <c r="B514" s="10" t="str">
        <f t="shared" si="49"/>
        <v/>
      </c>
      <c r="C514" s="12" t="str">
        <f t="shared" si="53"/>
        <v/>
      </c>
      <c r="D514" s="12" t="str">
        <f t="shared" si="54"/>
        <v/>
      </c>
      <c r="E514" s="12" t="str">
        <f t="shared" si="55"/>
        <v/>
      </c>
      <c r="F514" s="12"/>
      <c r="G514" s="12" t="str">
        <f t="shared" si="50"/>
        <v/>
      </c>
      <c r="H514" s="12" t="str">
        <f t="shared" si="51"/>
        <v/>
      </c>
      <c r="I514" s="12" t="str">
        <f t="shared" si="52"/>
        <v/>
      </c>
    </row>
    <row r="515" spans="2:9" x14ac:dyDescent="0.25">
      <c r="B515" s="10" t="str">
        <f t="shared" si="49"/>
        <v/>
      </c>
      <c r="C515" s="12" t="str">
        <f t="shared" si="53"/>
        <v/>
      </c>
      <c r="D515" s="12" t="str">
        <f t="shared" si="54"/>
        <v/>
      </c>
      <c r="E515" s="12" t="str">
        <f t="shared" si="55"/>
        <v/>
      </c>
      <c r="F515" s="12"/>
      <c r="G515" s="12" t="str">
        <f t="shared" si="50"/>
        <v/>
      </c>
      <c r="H515" s="12" t="str">
        <f t="shared" si="51"/>
        <v/>
      </c>
      <c r="I515" s="12" t="str">
        <f t="shared" si="52"/>
        <v/>
      </c>
    </row>
    <row r="516" spans="2:9" x14ac:dyDescent="0.25">
      <c r="B516" s="10" t="str">
        <f t="shared" si="49"/>
        <v/>
      </c>
      <c r="C516" s="12" t="str">
        <f t="shared" si="53"/>
        <v/>
      </c>
      <c r="D516" s="12" t="str">
        <f t="shared" si="54"/>
        <v/>
      </c>
      <c r="E516" s="12" t="str">
        <f t="shared" si="55"/>
        <v/>
      </c>
      <c r="F516" s="12"/>
      <c r="G516" s="12" t="str">
        <f t="shared" si="50"/>
        <v/>
      </c>
      <c r="H516" s="12" t="str">
        <f t="shared" si="51"/>
        <v/>
      </c>
      <c r="I516" s="12" t="str">
        <f t="shared" si="52"/>
        <v/>
      </c>
    </row>
    <row r="517" spans="2:9" x14ac:dyDescent="0.25">
      <c r="B517" s="10" t="str">
        <f t="shared" si="49"/>
        <v/>
      </c>
      <c r="C517" s="12" t="str">
        <f t="shared" si="53"/>
        <v/>
      </c>
      <c r="D517" s="12" t="str">
        <f t="shared" si="54"/>
        <v/>
      </c>
      <c r="E517" s="12" t="str">
        <f t="shared" si="55"/>
        <v/>
      </c>
      <c r="F517" s="12"/>
      <c r="G517" s="12" t="str">
        <f t="shared" si="50"/>
        <v/>
      </c>
      <c r="H517" s="12" t="str">
        <f t="shared" si="51"/>
        <v/>
      </c>
      <c r="I517" s="12" t="str">
        <f t="shared" si="52"/>
        <v/>
      </c>
    </row>
    <row r="518" spans="2:9" x14ac:dyDescent="0.25">
      <c r="B518" s="10" t="str">
        <f t="shared" si="49"/>
        <v/>
      </c>
      <c r="C518" s="12" t="str">
        <f t="shared" si="53"/>
        <v/>
      </c>
      <c r="D518" s="12" t="str">
        <f t="shared" si="54"/>
        <v/>
      </c>
      <c r="E518" s="12" t="str">
        <f t="shared" si="55"/>
        <v/>
      </c>
      <c r="F518" s="12"/>
      <c r="G518" s="12" t="str">
        <f t="shared" si="50"/>
        <v/>
      </c>
      <c r="H518" s="12" t="str">
        <f t="shared" si="51"/>
        <v/>
      </c>
      <c r="I518" s="12" t="str">
        <f t="shared" si="52"/>
        <v/>
      </c>
    </row>
    <row r="519" spans="2:9" x14ac:dyDescent="0.25">
      <c r="B519" s="10" t="str">
        <f t="shared" si="49"/>
        <v/>
      </c>
      <c r="C519" s="12" t="str">
        <f t="shared" si="53"/>
        <v/>
      </c>
      <c r="D519" s="12" t="str">
        <f t="shared" si="54"/>
        <v/>
      </c>
      <c r="E519" s="12" t="str">
        <f t="shared" si="55"/>
        <v/>
      </c>
      <c r="F519" s="12"/>
      <c r="G519" s="12" t="str">
        <f t="shared" si="50"/>
        <v/>
      </c>
      <c r="H519" s="12" t="str">
        <f t="shared" si="51"/>
        <v/>
      </c>
      <c r="I519" s="12" t="str">
        <f t="shared" si="52"/>
        <v/>
      </c>
    </row>
    <row r="520" spans="2:9" x14ac:dyDescent="0.25">
      <c r="B520" s="10" t="str">
        <f t="shared" si="49"/>
        <v/>
      </c>
      <c r="C520" s="12" t="str">
        <f t="shared" si="53"/>
        <v/>
      </c>
      <c r="D520" s="12" t="str">
        <f t="shared" si="54"/>
        <v/>
      </c>
      <c r="E520" s="12" t="str">
        <f t="shared" si="55"/>
        <v/>
      </c>
      <c r="F520" s="12"/>
      <c r="G520" s="12" t="str">
        <f t="shared" si="50"/>
        <v/>
      </c>
      <c r="H520" s="12" t="str">
        <f t="shared" si="51"/>
        <v/>
      </c>
      <c r="I520" s="12" t="str">
        <f t="shared" si="52"/>
        <v/>
      </c>
    </row>
    <row r="521" spans="2:9" x14ac:dyDescent="0.25">
      <c r="B521" s="10" t="str">
        <f t="shared" si="49"/>
        <v/>
      </c>
      <c r="C521" s="12" t="str">
        <f t="shared" si="53"/>
        <v/>
      </c>
      <c r="D521" s="12" t="str">
        <f t="shared" si="54"/>
        <v/>
      </c>
      <c r="E521" s="12" t="str">
        <f t="shared" si="55"/>
        <v/>
      </c>
      <c r="F521" s="12"/>
      <c r="G521" s="12" t="str">
        <f t="shared" si="50"/>
        <v/>
      </c>
      <c r="H521" s="12" t="str">
        <f t="shared" si="51"/>
        <v/>
      </c>
      <c r="I521" s="12" t="str">
        <f t="shared" si="52"/>
        <v/>
      </c>
    </row>
    <row r="522" spans="2:9" x14ac:dyDescent="0.25">
      <c r="B522" s="10" t="str">
        <f t="shared" si="49"/>
        <v/>
      </c>
      <c r="C522" s="12" t="str">
        <f t="shared" si="53"/>
        <v/>
      </c>
      <c r="D522" s="12" t="str">
        <f t="shared" si="54"/>
        <v/>
      </c>
      <c r="E522" s="12" t="str">
        <f t="shared" si="55"/>
        <v/>
      </c>
      <c r="F522" s="12"/>
      <c r="G522" s="12" t="str">
        <f t="shared" si="50"/>
        <v/>
      </c>
      <c r="H522" s="12" t="str">
        <f t="shared" si="51"/>
        <v/>
      </c>
      <c r="I522" s="12" t="str">
        <f t="shared" si="52"/>
        <v/>
      </c>
    </row>
    <row r="523" spans="2:9" x14ac:dyDescent="0.25">
      <c r="B523" s="10" t="str">
        <f t="shared" si="49"/>
        <v/>
      </c>
      <c r="C523" s="12" t="str">
        <f t="shared" si="53"/>
        <v/>
      </c>
      <c r="D523" s="12" t="str">
        <f t="shared" si="54"/>
        <v/>
      </c>
      <c r="E523" s="12" t="str">
        <f t="shared" si="55"/>
        <v/>
      </c>
      <c r="F523" s="12"/>
      <c r="G523" s="12" t="str">
        <f t="shared" si="50"/>
        <v/>
      </c>
      <c r="H523" s="12" t="str">
        <f t="shared" si="51"/>
        <v/>
      </c>
      <c r="I523" s="12" t="str">
        <f t="shared" si="52"/>
        <v/>
      </c>
    </row>
    <row r="524" spans="2:9" x14ac:dyDescent="0.25">
      <c r="B524" s="10" t="str">
        <f t="shared" ref="B524:B554" si="56">IF(OR(G523&lt;0.01,G523="",G523=0,),"",B523+1)</f>
        <v/>
      </c>
      <c r="C524" s="12" t="str">
        <f t="shared" si="53"/>
        <v/>
      </c>
      <c r="D524" s="12" t="str">
        <f t="shared" si="54"/>
        <v/>
      </c>
      <c r="E524" s="12" t="str">
        <f t="shared" si="55"/>
        <v/>
      </c>
      <c r="F524" s="12"/>
      <c r="G524" s="12" t="str">
        <f t="shared" ref="G524:G554" si="57">IF(OR(B524="",0),"",(G523-D524-F524))</f>
        <v/>
      </c>
      <c r="H524" s="12" t="str">
        <f t="shared" ref="H524:H554" si="58">IF(B524="","",(H523+D524+F524))</f>
        <v/>
      </c>
      <c r="I524" s="12" t="str">
        <f t="shared" ref="I524:I554" si="59">IF(B524="","",(I523+E524))</f>
        <v/>
      </c>
    </row>
    <row r="525" spans="2:9" x14ac:dyDescent="0.25">
      <c r="B525" s="10" t="str">
        <f t="shared" si="56"/>
        <v/>
      </c>
      <c r="C525" s="12" t="str">
        <f t="shared" si="53"/>
        <v/>
      </c>
      <c r="D525" s="12" t="str">
        <f t="shared" si="54"/>
        <v/>
      </c>
      <c r="E525" s="12" t="str">
        <f t="shared" si="55"/>
        <v/>
      </c>
      <c r="F525" s="12"/>
      <c r="G525" s="12" t="str">
        <f t="shared" si="57"/>
        <v/>
      </c>
      <c r="H525" s="12" t="str">
        <f t="shared" si="58"/>
        <v/>
      </c>
      <c r="I525" s="12" t="str">
        <f t="shared" si="59"/>
        <v/>
      </c>
    </row>
    <row r="526" spans="2:9" x14ac:dyDescent="0.25">
      <c r="B526" s="10" t="str">
        <f t="shared" si="56"/>
        <v/>
      </c>
      <c r="C526" s="12" t="str">
        <f t="shared" si="53"/>
        <v/>
      </c>
      <c r="D526" s="12" t="str">
        <f t="shared" si="54"/>
        <v/>
      </c>
      <c r="E526" s="12" t="str">
        <f t="shared" si="55"/>
        <v/>
      </c>
      <c r="F526" s="12"/>
      <c r="G526" s="12" t="str">
        <f t="shared" si="57"/>
        <v/>
      </c>
      <c r="H526" s="12" t="str">
        <f t="shared" si="58"/>
        <v/>
      </c>
      <c r="I526" s="12" t="str">
        <f t="shared" si="59"/>
        <v/>
      </c>
    </row>
    <row r="527" spans="2:9" x14ac:dyDescent="0.25">
      <c r="B527" s="10" t="str">
        <f t="shared" si="56"/>
        <v/>
      </c>
      <c r="C527" s="12" t="str">
        <f t="shared" si="53"/>
        <v/>
      </c>
      <c r="D527" s="12" t="str">
        <f t="shared" si="54"/>
        <v/>
      </c>
      <c r="E527" s="12" t="str">
        <f t="shared" si="55"/>
        <v/>
      </c>
      <c r="F527" s="12"/>
      <c r="G527" s="12" t="str">
        <f t="shared" si="57"/>
        <v/>
      </c>
      <c r="H527" s="12" t="str">
        <f t="shared" si="58"/>
        <v/>
      </c>
      <c r="I527" s="12" t="str">
        <f t="shared" si="59"/>
        <v/>
      </c>
    </row>
    <row r="528" spans="2:9" x14ac:dyDescent="0.25">
      <c r="B528" s="10" t="str">
        <f t="shared" si="56"/>
        <v/>
      </c>
      <c r="C528" s="12" t="str">
        <f t="shared" si="53"/>
        <v/>
      </c>
      <c r="D528" s="12" t="str">
        <f t="shared" si="54"/>
        <v/>
      </c>
      <c r="E528" s="12" t="str">
        <f t="shared" si="55"/>
        <v/>
      </c>
      <c r="F528" s="12"/>
      <c r="G528" s="12" t="str">
        <f t="shared" si="57"/>
        <v/>
      </c>
      <c r="H528" s="12" t="str">
        <f t="shared" si="58"/>
        <v/>
      </c>
      <c r="I528" s="12" t="str">
        <f t="shared" si="59"/>
        <v/>
      </c>
    </row>
    <row r="529" spans="2:9" x14ac:dyDescent="0.25">
      <c r="B529" s="10" t="str">
        <f t="shared" si="56"/>
        <v/>
      </c>
      <c r="C529" s="12" t="str">
        <f t="shared" si="53"/>
        <v/>
      </c>
      <c r="D529" s="12" t="str">
        <f t="shared" si="54"/>
        <v/>
      </c>
      <c r="E529" s="12" t="str">
        <f t="shared" si="55"/>
        <v/>
      </c>
      <c r="F529" s="12"/>
      <c r="G529" s="12" t="str">
        <f t="shared" si="57"/>
        <v/>
      </c>
      <c r="H529" s="12" t="str">
        <f t="shared" si="58"/>
        <v/>
      </c>
      <c r="I529" s="12" t="str">
        <f t="shared" si="59"/>
        <v/>
      </c>
    </row>
    <row r="530" spans="2:9" x14ac:dyDescent="0.25">
      <c r="B530" s="10" t="str">
        <f t="shared" si="56"/>
        <v/>
      </c>
      <c r="C530" s="12" t="str">
        <f t="shared" si="53"/>
        <v/>
      </c>
      <c r="D530" s="12" t="str">
        <f t="shared" si="54"/>
        <v/>
      </c>
      <c r="E530" s="12" t="str">
        <f t="shared" si="55"/>
        <v/>
      </c>
      <c r="F530" s="12"/>
      <c r="G530" s="12" t="str">
        <f t="shared" si="57"/>
        <v/>
      </c>
      <c r="H530" s="12" t="str">
        <f t="shared" si="58"/>
        <v/>
      </c>
      <c r="I530" s="12" t="str">
        <f t="shared" si="59"/>
        <v/>
      </c>
    </row>
    <row r="531" spans="2:9" x14ac:dyDescent="0.25">
      <c r="B531" s="10" t="str">
        <f t="shared" si="56"/>
        <v/>
      </c>
      <c r="C531" s="12" t="str">
        <f t="shared" si="53"/>
        <v/>
      </c>
      <c r="D531" s="12" t="str">
        <f t="shared" si="54"/>
        <v/>
      </c>
      <c r="E531" s="12" t="str">
        <f t="shared" si="55"/>
        <v/>
      </c>
      <c r="F531" s="12"/>
      <c r="G531" s="12" t="str">
        <f t="shared" si="57"/>
        <v/>
      </c>
      <c r="H531" s="12" t="str">
        <f t="shared" si="58"/>
        <v/>
      </c>
      <c r="I531" s="12" t="str">
        <f t="shared" si="59"/>
        <v/>
      </c>
    </row>
    <row r="532" spans="2:9" x14ac:dyDescent="0.25">
      <c r="B532" s="10" t="str">
        <f t="shared" si="56"/>
        <v/>
      </c>
      <c r="C532" s="12" t="str">
        <f t="shared" si="53"/>
        <v/>
      </c>
      <c r="D532" s="12" t="str">
        <f t="shared" si="54"/>
        <v/>
      </c>
      <c r="E532" s="12" t="str">
        <f t="shared" si="55"/>
        <v/>
      </c>
      <c r="F532" s="12"/>
      <c r="G532" s="12" t="str">
        <f t="shared" si="57"/>
        <v/>
      </c>
      <c r="H532" s="12" t="str">
        <f t="shared" si="58"/>
        <v/>
      </c>
      <c r="I532" s="12" t="str">
        <f t="shared" si="59"/>
        <v/>
      </c>
    </row>
    <row r="533" spans="2:9" x14ac:dyDescent="0.25">
      <c r="B533" s="10" t="str">
        <f t="shared" si="56"/>
        <v/>
      </c>
      <c r="C533" s="12" t="str">
        <f t="shared" si="53"/>
        <v/>
      </c>
      <c r="D533" s="12" t="str">
        <f t="shared" si="54"/>
        <v/>
      </c>
      <c r="E533" s="12" t="str">
        <f t="shared" si="55"/>
        <v/>
      </c>
      <c r="F533" s="12"/>
      <c r="G533" s="12" t="str">
        <f t="shared" si="57"/>
        <v/>
      </c>
      <c r="H533" s="12" t="str">
        <f t="shared" si="58"/>
        <v/>
      </c>
      <c r="I533" s="12" t="str">
        <f t="shared" si="59"/>
        <v/>
      </c>
    </row>
    <row r="534" spans="2:9" x14ac:dyDescent="0.25">
      <c r="B534" s="10" t="str">
        <f t="shared" si="56"/>
        <v/>
      </c>
      <c r="C534" s="12" t="str">
        <f t="shared" si="53"/>
        <v/>
      </c>
      <c r="D534" s="12" t="str">
        <f t="shared" si="54"/>
        <v/>
      </c>
      <c r="E534" s="12" t="str">
        <f t="shared" si="55"/>
        <v/>
      </c>
      <c r="F534" s="12"/>
      <c r="G534" s="12" t="str">
        <f t="shared" si="57"/>
        <v/>
      </c>
      <c r="H534" s="12" t="str">
        <f t="shared" si="58"/>
        <v/>
      </c>
      <c r="I534" s="12" t="str">
        <f t="shared" si="59"/>
        <v/>
      </c>
    </row>
    <row r="535" spans="2:9" x14ac:dyDescent="0.25">
      <c r="B535" s="10" t="str">
        <f t="shared" si="56"/>
        <v/>
      </c>
      <c r="C535" s="12" t="str">
        <f t="shared" si="53"/>
        <v/>
      </c>
      <c r="D535" s="12" t="str">
        <f t="shared" si="54"/>
        <v/>
      </c>
      <c r="E535" s="12" t="str">
        <f t="shared" si="55"/>
        <v/>
      </c>
      <c r="F535" s="12"/>
      <c r="G535" s="12" t="str">
        <f t="shared" si="57"/>
        <v/>
      </c>
      <c r="H535" s="12" t="str">
        <f t="shared" si="58"/>
        <v/>
      </c>
      <c r="I535" s="12" t="str">
        <f t="shared" si="59"/>
        <v/>
      </c>
    </row>
    <row r="536" spans="2:9" x14ac:dyDescent="0.25">
      <c r="B536" s="10" t="str">
        <f t="shared" si="56"/>
        <v/>
      </c>
      <c r="C536" s="12" t="str">
        <f t="shared" si="53"/>
        <v/>
      </c>
      <c r="D536" s="12" t="str">
        <f t="shared" si="54"/>
        <v/>
      </c>
      <c r="E536" s="12" t="str">
        <f t="shared" si="55"/>
        <v/>
      </c>
      <c r="F536" s="12"/>
      <c r="G536" s="12" t="str">
        <f t="shared" si="57"/>
        <v/>
      </c>
      <c r="H536" s="12" t="str">
        <f t="shared" si="58"/>
        <v/>
      </c>
      <c r="I536" s="12" t="str">
        <f t="shared" si="59"/>
        <v/>
      </c>
    </row>
    <row r="537" spans="2:9" x14ac:dyDescent="0.25">
      <c r="B537" s="10" t="str">
        <f t="shared" si="56"/>
        <v/>
      </c>
      <c r="C537" s="12" t="str">
        <f t="shared" si="53"/>
        <v/>
      </c>
      <c r="D537" s="12" t="str">
        <f t="shared" si="54"/>
        <v/>
      </c>
      <c r="E537" s="12" t="str">
        <f t="shared" si="55"/>
        <v/>
      </c>
      <c r="F537" s="12"/>
      <c r="G537" s="12" t="str">
        <f t="shared" si="57"/>
        <v/>
      </c>
      <c r="H537" s="12" t="str">
        <f t="shared" si="58"/>
        <v/>
      </c>
      <c r="I537" s="12" t="str">
        <f t="shared" si="59"/>
        <v/>
      </c>
    </row>
    <row r="538" spans="2:9" x14ac:dyDescent="0.25">
      <c r="B538" s="10" t="str">
        <f t="shared" si="56"/>
        <v/>
      </c>
      <c r="C538" s="12" t="str">
        <f t="shared" si="53"/>
        <v/>
      </c>
      <c r="D538" s="12" t="str">
        <f t="shared" si="54"/>
        <v/>
      </c>
      <c r="E538" s="12" t="str">
        <f t="shared" si="55"/>
        <v/>
      </c>
      <c r="F538" s="12"/>
      <c r="G538" s="12" t="str">
        <f t="shared" si="57"/>
        <v/>
      </c>
      <c r="H538" s="12" t="str">
        <f t="shared" si="58"/>
        <v/>
      </c>
      <c r="I538" s="12" t="str">
        <f t="shared" si="59"/>
        <v/>
      </c>
    </row>
    <row r="539" spans="2:9" x14ac:dyDescent="0.25">
      <c r="B539" s="10" t="str">
        <f t="shared" si="56"/>
        <v/>
      </c>
      <c r="C539" s="12" t="str">
        <f t="shared" si="53"/>
        <v/>
      </c>
      <c r="D539" s="12" t="str">
        <f t="shared" si="54"/>
        <v/>
      </c>
      <c r="E539" s="12" t="str">
        <f t="shared" si="55"/>
        <v/>
      </c>
      <c r="F539" s="12"/>
      <c r="G539" s="12" t="str">
        <f t="shared" si="57"/>
        <v/>
      </c>
      <c r="H539" s="12" t="str">
        <f t="shared" si="58"/>
        <v/>
      </c>
      <c r="I539" s="12" t="str">
        <f t="shared" si="59"/>
        <v/>
      </c>
    </row>
    <row r="540" spans="2:9" x14ac:dyDescent="0.25">
      <c r="B540" s="10" t="str">
        <f t="shared" si="56"/>
        <v/>
      </c>
      <c r="C540" s="12" t="str">
        <f t="shared" si="53"/>
        <v/>
      </c>
      <c r="D540" s="12" t="str">
        <f t="shared" si="54"/>
        <v/>
      </c>
      <c r="E540" s="12" t="str">
        <f t="shared" si="55"/>
        <v/>
      </c>
      <c r="F540" s="12"/>
      <c r="G540" s="12" t="str">
        <f t="shared" si="57"/>
        <v/>
      </c>
      <c r="H540" s="12" t="str">
        <f t="shared" si="58"/>
        <v/>
      </c>
      <c r="I540" s="12" t="str">
        <f t="shared" si="59"/>
        <v/>
      </c>
    </row>
    <row r="541" spans="2:9" x14ac:dyDescent="0.25">
      <c r="B541" s="10" t="str">
        <f t="shared" si="56"/>
        <v/>
      </c>
      <c r="C541" s="12" t="str">
        <f t="shared" si="53"/>
        <v/>
      </c>
      <c r="D541" s="12" t="str">
        <f t="shared" si="54"/>
        <v/>
      </c>
      <c r="E541" s="12" t="str">
        <f t="shared" si="55"/>
        <v/>
      </c>
      <c r="F541" s="12"/>
      <c r="G541" s="12" t="str">
        <f t="shared" si="57"/>
        <v/>
      </c>
      <c r="H541" s="12" t="str">
        <f t="shared" si="58"/>
        <v/>
      </c>
      <c r="I541" s="12" t="str">
        <f t="shared" si="59"/>
        <v/>
      </c>
    </row>
    <row r="542" spans="2:9" x14ac:dyDescent="0.25">
      <c r="B542" s="10" t="str">
        <f t="shared" si="56"/>
        <v/>
      </c>
      <c r="C542" s="12" t="str">
        <f t="shared" si="53"/>
        <v/>
      </c>
      <c r="D542" s="12" t="str">
        <f t="shared" si="54"/>
        <v/>
      </c>
      <c r="E542" s="12" t="str">
        <f t="shared" si="55"/>
        <v/>
      </c>
      <c r="F542" s="12"/>
      <c r="G542" s="12" t="str">
        <f t="shared" si="57"/>
        <v/>
      </c>
      <c r="H542" s="12" t="str">
        <f t="shared" si="58"/>
        <v/>
      </c>
      <c r="I542" s="12" t="str">
        <f t="shared" si="59"/>
        <v/>
      </c>
    </row>
    <row r="543" spans="2:9" x14ac:dyDescent="0.25">
      <c r="B543" s="10" t="str">
        <f t="shared" si="56"/>
        <v/>
      </c>
      <c r="C543" s="12" t="str">
        <f t="shared" si="53"/>
        <v/>
      </c>
      <c r="D543" s="12" t="str">
        <f t="shared" si="54"/>
        <v/>
      </c>
      <c r="E543" s="12" t="str">
        <f t="shared" si="55"/>
        <v/>
      </c>
      <c r="F543" s="12"/>
      <c r="G543" s="12" t="str">
        <f t="shared" si="57"/>
        <v/>
      </c>
      <c r="H543" s="12" t="str">
        <f t="shared" si="58"/>
        <v/>
      </c>
      <c r="I543" s="12" t="str">
        <f t="shared" si="59"/>
        <v/>
      </c>
    </row>
    <row r="544" spans="2:9" x14ac:dyDescent="0.25">
      <c r="B544" s="10" t="str">
        <f t="shared" si="56"/>
        <v/>
      </c>
      <c r="C544" s="12" t="str">
        <f t="shared" ref="C544:C554" si="60">IF(B544="","",IF($H$6&gt;((G543*$H$5)+G543),((G543*$H$5)+G543),$H$6))</f>
        <v/>
      </c>
      <c r="D544" s="12" t="str">
        <f t="shared" ref="D544:D554" si="61">IF(B544="","",(C544-E544))</f>
        <v/>
      </c>
      <c r="E544" s="12" t="str">
        <f t="shared" ref="E544:E554" si="62">IF(B544="","",(G543*$H$5))</f>
        <v/>
      </c>
      <c r="F544" s="12"/>
      <c r="G544" s="12" t="str">
        <f t="shared" si="57"/>
        <v/>
      </c>
      <c r="H544" s="12" t="str">
        <f t="shared" si="58"/>
        <v/>
      </c>
      <c r="I544" s="12" t="str">
        <f t="shared" si="59"/>
        <v/>
      </c>
    </row>
    <row r="545" spans="2:9" x14ac:dyDescent="0.25">
      <c r="B545" s="10" t="str">
        <f t="shared" si="56"/>
        <v/>
      </c>
      <c r="C545" s="12" t="str">
        <f t="shared" si="60"/>
        <v/>
      </c>
      <c r="D545" s="12" t="str">
        <f t="shared" si="61"/>
        <v/>
      </c>
      <c r="E545" s="12" t="str">
        <f t="shared" si="62"/>
        <v/>
      </c>
      <c r="F545" s="12"/>
      <c r="G545" s="12" t="str">
        <f t="shared" si="57"/>
        <v/>
      </c>
      <c r="H545" s="12" t="str">
        <f t="shared" si="58"/>
        <v/>
      </c>
      <c r="I545" s="12" t="str">
        <f t="shared" si="59"/>
        <v/>
      </c>
    </row>
    <row r="546" spans="2:9" x14ac:dyDescent="0.25">
      <c r="B546" s="10" t="str">
        <f t="shared" si="56"/>
        <v/>
      </c>
      <c r="C546" s="12" t="str">
        <f t="shared" si="60"/>
        <v/>
      </c>
      <c r="D546" s="12" t="str">
        <f t="shared" si="61"/>
        <v/>
      </c>
      <c r="E546" s="12" t="str">
        <f t="shared" si="62"/>
        <v/>
      </c>
      <c r="F546" s="12"/>
      <c r="G546" s="12" t="str">
        <f t="shared" si="57"/>
        <v/>
      </c>
      <c r="H546" s="12" t="str">
        <f t="shared" si="58"/>
        <v/>
      </c>
      <c r="I546" s="12" t="str">
        <f t="shared" si="59"/>
        <v/>
      </c>
    </row>
    <row r="547" spans="2:9" x14ac:dyDescent="0.25">
      <c r="B547" s="10" t="str">
        <f t="shared" si="56"/>
        <v/>
      </c>
      <c r="C547" s="12" t="str">
        <f t="shared" si="60"/>
        <v/>
      </c>
      <c r="D547" s="12" t="str">
        <f t="shared" si="61"/>
        <v/>
      </c>
      <c r="E547" s="12" t="str">
        <f t="shared" si="62"/>
        <v/>
      </c>
      <c r="F547" s="12"/>
      <c r="G547" s="12" t="str">
        <f t="shared" si="57"/>
        <v/>
      </c>
      <c r="H547" s="12" t="str">
        <f t="shared" si="58"/>
        <v/>
      </c>
      <c r="I547" s="12" t="str">
        <f t="shared" si="59"/>
        <v/>
      </c>
    </row>
    <row r="548" spans="2:9" x14ac:dyDescent="0.25">
      <c r="B548" s="10" t="str">
        <f t="shared" si="56"/>
        <v/>
      </c>
      <c r="C548" s="12" t="str">
        <f t="shared" si="60"/>
        <v/>
      </c>
      <c r="D548" s="12" t="str">
        <f t="shared" si="61"/>
        <v/>
      </c>
      <c r="E548" s="12" t="str">
        <f t="shared" si="62"/>
        <v/>
      </c>
      <c r="F548" s="12"/>
      <c r="G548" s="12" t="str">
        <f t="shared" si="57"/>
        <v/>
      </c>
      <c r="H548" s="12" t="str">
        <f t="shared" si="58"/>
        <v/>
      </c>
      <c r="I548" s="12" t="str">
        <f t="shared" si="59"/>
        <v/>
      </c>
    </row>
    <row r="549" spans="2:9" x14ac:dyDescent="0.25">
      <c r="B549" s="10" t="str">
        <f t="shared" si="56"/>
        <v/>
      </c>
      <c r="C549" s="12" t="str">
        <f t="shared" si="60"/>
        <v/>
      </c>
      <c r="D549" s="12" t="str">
        <f t="shared" si="61"/>
        <v/>
      </c>
      <c r="E549" s="12" t="str">
        <f t="shared" si="62"/>
        <v/>
      </c>
      <c r="F549" s="12"/>
      <c r="G549" s="12" t="str">
        <f t="shared" si="57"/>
        <v/>
      </c>
      <c r="H549" s="12" t="str">
        <f t="shared" si="58"/>
        <v/>
      </c>
      <c r="I549" s="12" t="str">
        <f t="shared" si="59"/>
        <v/>
      </c>
    </row>
    <row r="550" spans="2:9" x14ac:dyDescent="0.25">
      <c r="B550" s="10" t="str">
        <f t="shared" si="56"/>
        <v/>
      </c>
      <c r="C550" s="12" t="str">
        <f t="shared" si="60"/>
        <v/>
      </c>
      <c r="D550" s="12" t="str">
        <f t="shared" si="61"/>
        <v/>
      </c>
      <c r="E550" s="12" t="str">
        <f t="shared" si="62"/>
        <v/>
      </c>
      <c r="F550" s="12"/>
      <c r="G550" s="12" t="str">
        <f t="shared" si="57"/>
        <v/>
      </c>
      <c r="H550" s="12" t="str">
        <f t="shared" si="58"/>
        <v/>
      </c>
      <c r="I550" s="12" t="str">
        <f t="shared" si="59"/>
        <v/>
      </c>
    </row>
    <row r="551" spans="2:9" x14ac:dyDescent="0.25">
      <c r="B551" s="10" t="str">
        <f t="shared" si="56"/>
        <v/>
      </c>
      <c r="C551" s="12" t="str">
        <f t="shared" si="60"/>
        <v/>
      </c>
      <c r="D551" s="12" t="str">
        <f t="shared" si="61"/>
        <v/>
      </c>
      <c r="E551" s="12" t="str">
        <f t="shared" si="62"/>
        <v/>
      </c>
      <c r="F551" s="12"/>
      <c r="G551" s="12" t="str">
        <f t="shared" si="57"/>
        <v/>
      </c>
      <c r="H551" s="12" t="str">
        <f t="shared" si="58"/>
        <v/>
      </c>
      <c r="I551" s="12" t="str">
        <f t="shared" si="59"/>
        <v/>
      </c>
    </row>
    <row r="552" spans="2:9" x14ac:dyDescent="0.25">
      <c r="B552" s="10" t="str">
        <f t="shared" si="56"/>
        <v/>
      </c>
      <c r="C552" s="12" t="str">
        <f t="shared" si="60"/>
        <v/>
      </c>
      <c r="D552" s="12" t="str">
        <f t="shared" si="61"/>
        <v/>
      </c>
      <c r="E552" s="12" t="str">
        <f t="shared" si="62"/>
        <v/>
      </c>
      <c r="F552" s="12"/>
      <c r="G552" s="12" t="str">
        <f t="shared" si="57"/>
        <v/>
      </c>
      <c r="H552" s="12" t="str">
        <f t="shared" si="58"/>
        <v/>
      </c>
      <c r="I552" s="12" t="str">
        <f t="shared" si="59"/>
        <v/>
      </c>
    </row>
    <row r="553" spans="2:9" x14ac:dyDescent="0.25">
      <c r="B553" s="10" t="str">
        <f t="shared" si="56"/>
        <v/>
      </c>
      <c r="C553" s="12" t="str">
        <f t="shared" si="60"/>
        <v/>
      </c>
      <c r="D553" s="12" t="str">
        <f t="shared" si="61"/>
        <v/>
      </c>
      <c r="E553" s="12" t="str">
        <f t="shared" si="62"/>
        <v/>
      </c>
      <c r="F553" s="12"/>
      <c r="G553" s="12" t="str">
        <f t="shared" si="57"/>
        <v/>
      </c>
      <c r="H553" s="12" t="str">
        <f t="shared" si="58"/>
        <v/>
      </c>
      <c r="I553" s="12" t="str">
        <f t="shared" si="59"/>
        <v/>
      </c>
    </row>
    <row r="554" spans="2:9" x14ac:dyDescent="0.25">
      <c r="B554" s="10" t="str">
        <f t="shared" si="56"/>
        <v/>
      </c>
      <c r="C554" s="12" t="str">
        <f t="shared" si="60"/>
        <v/>
      </c>
      <c r="D554" s="12" t="str">
        <f t="shared" si="61"/>
        <v/>
      </c>
      <c r="E554" s="12" t="str">
        <f t="shared" si="62"/>
        <v/>
      </c>
      <c r="F554" s="12"/>
      <c r="G554" s="12" t="str">
        <f t="shared" si="57"/>
        <v/>
      </c>
      <c r="H554" s="12" t="str">
        <f t="shared" si="58"/>
        <v/>
      </c>
      <c r="I554" s="12" t="str">
        <f t="shared" si="59"/>
        <v/>
      </c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38"/>
  <sheetViews>
    <sheetView workbookViewId="0">
      <selection activeCell="F6" sqref="F6"/>
    </sheetView>
  </sheetViews>
  <sheetFormatPr defaultRowHeight="15" x14ac:dyDescent="0.25"/>
  <cols>
    <col min="2" max="2" width="18.85546875" bestFit="1" customWidth="1"/>
    <col min="3" max="3" width="12" bestFit="1" customWidth="1"/>
    <col min="5" max="5" width="18.28515625" bestFit="1" customWidth="1"/>
    <col min="9" max="9" width="11.7109375" customWidth="1"/>
    <col min="10" max="10" width="11.85546875" bestFit="1" customWidth="1"/>
    <col min="11" max="11" width="13.7109375" bestFit="1" customWidth="1"/>
  </cols>
  <sheetData>
    <row r="1" spans="2:11" ht="23.45" x14ac:dyDescent="0.45">
      <c r="B1" s="128" t="s">
        <v>114</v>
      </c>
      <c r="C1" s="128"/>
      <c r="D1" s="128"/>
      <c r="E1" s="128"/>
      <c r="F1" s="128"/>
      <c r="G1" s="128"/>
      <c r="H1" s="128"/>
      <c r="I1" s="128"/>
      <c r="J1" s="128"/>
      <c r="K1" s="128"/>
    </row>
    <row r="2" spans="2:11" ht="14.45" x14ac:dyDescent="0.3">
      <c r="D2" s="28"/>
    </row>
    <row r="3" spans="2:11" ht="58.15" x14ac:dyDescent="0.35">
      <c r="B3" s="129" t="s">
        <v>115</v>
      </c>
      <c r="C3" s="129"/>
      <c r="D3" s="129"/>
      <c r="E3" s="129"/>
      <c r="F3" s="129"/>
      <c r="G3" s="71"/>
      <c r="H3" s="72" t="s">
        <v>116</v>
      </c>
      <c r="I3" s="73" t="s">
        <v>117</v>
      </c>
      <c r="J3" s="73" t="s">
        <v>10</v>
      </c>
      <c r="K3" s="74" t="s">
        <v>112</v>
      </c>
    </row>
    <row r="4" spans="2:11" ht="14.45" x14ac:dyDescent="0.3">
      <c r="B4" s="28" t="s">
        <v>118</v>
      </c>
      <c r="C4" s="75">
        <v>8000000</v>
      </c>
      <c r="D4" s="76"/>
      <c r="E4" s="28" t="s">
        <v>119</v>
      </c>
      <c r="F4" s="77">
        <f>C8/C6</f>
        <v>3.3333333333333333E-2</v>
      </c>
      <c r="G4" s="78">
        <v>2010</v>
      </c>
      <c r="H4" s="79">
        <v>0</v>
      </c>
      <c r="K4" s="1">
        <f>C4</f>
        <v>8000000</v>
      </c>
    </row>
    <row r="5" spans="2:11" ht="14.45" x14ac:dyDescent="0.3">
      <c r="B5" s="28" t="s">
        <v>120</v>
      </c>
      <c r="C5" s="75">
        <v>0</v>
      </c>
      <c r="D5" s="76"/>
      <c r="E5" s="28" t="s">
        <v>121</v>
      </c>
      <c r="F5" s="75">
        <v>2</v>
      </c>
      <c r="H5" s="80">
        <v>1</v>
      </c>
      <c r="I5" s="81">
        <f>K4*$F$6</f>
        <v>533333.33333333337</v>
      </c>
      <c r="J5" s="70">
        <f>I5+J4</f>
        <v>533333.33333333337</v>
      </c>
      <c r="K5" s="70">
        <f t="shared" ref="K5:K15" si="0">$K$4-J5</f>
        <v>7466666.666666667</v>
      </c>
    </row>
    <row r="6" spans="2:11" ht="14.45" x14ac:dyDescent="0.3">
      <c r="B6" s="28" t="s">
        <v>122</v>
      </c>
      <c r="C6" s="28">
        <f>C4-C5</f>
        <v>8000000</v>
      </c>
      <c r="D6" s="76"/>
      <c r="E6" s="28" t="s">
        <v>123</v>
      </c>
      <c r="F6" s="77">
        <f>F4*F5</f>
        <v>6.6666666666666666E-2</v>
      </c>
      <c r="H6" s="79">
        <f t="shared" ref="H6:H15" si="1">H5+1</f>
        <v>2</v>
      </c>
      <c r="I6" s="25">
        <f t="shared" ref="I6:I15" si="2">K5*$F$6</f>
        <v>497777.77777777781</v>
      </c>
      <c r="J6" s="1">
        <f t="shared" ref="J6:J15" si="3">I6+J5</f>
        <v>1031111.1111111112</v>
      </c>
      <c r="K6" s="1">
        <f t="shared" si="0"/>
        <v>6968888.888888889</v>
      </c>
    </row>
    <row r="7" spans="2:11" ht="14.45" x14ac:dyDescent="0.3">
      <c r="B7" s="28" t="s">
        <v>124</v>
      </c>
      <c r="C7" s="75">
        <v>30</v>
      </c>
      <c r="D7" s="76"/>
      <c r="E7" s="28" t="s">
        <v>125</v>
      </c>
      <c r="F7" s="82">
        <v>41426</v>
      </c>
      <c r="H7" s="80">
        <f t="shared" si="1"/>
        <v>3</v>
      </c>
      <c r="I7" s="70">
        <f t="shared" si="2"/>
        <v>464592.59259259258</v>
      </c>
      <c r="J7" s="70">
        <f t="shared" si="3"/>
        <v>1495703.7037037038</v>
      </c>
      <c r="K7" s="70">
        <f t="shared" si="0"/>
        <v>6504296.2962962966</v>
      </c>
    </row>
    <row r="8" spans="2:11" ht="14.45" x14ac:dyDescent="0.3">
      <c r="B8" s="28" t="s">
        <v>126</v>
      </c>
      <c r="C8" s="28">
        <f>C6/C7</f>
        <v>266666.66666666669</v>
      </c>
      <c r="D8" s="76"/>
      <c r="E8" s="28"/>
      <c r="F8" s="28"/>
      <c r="H8" s="79">
        <f t="shared" si="1"/>
        <v>4</v>
      </c>
      <c r="I8" s="1">
        <f t="shared" si="2"/>
        <v>433619.75308641978</v>
      </c>
      <c r="J8" s="1">
        <f t="shared" si="3"/>
        <v>1929323.4567901236</v>
      </c>
      <c r="K8" s="1">
        <f t="shared" si="0"/>
        <v>6070676.5432098769</v>
      </c>
    </row>
    <row r="9" spans="2:11" ht="14.45" x14ac:dyDescent="0.3">
      <c r="D9" s="28"/>
      <c r="H9" s="80">
        <f t="shared" si="1"/>
        <v>5</v>
      </c>
      <c r="I9" s="70">
        <f t="shared" si="2"/>
        <v>404711.76954732509</v>
      </c>
      <c r="J9" s="70">
        <f t="shared" si="3"/>
        <v>2334035.2263374487</v>
      </c>
      <c r="K9" s="70">
        <f t="shared" si="0"/>
        <v>5665964.7736625513</v>
      </c>
    </row>
    <row r="10" spans="2:11" ht="14.45" x14ac:dyDescent="0.3">
      <c r="B10" s="28"/>
      <c r="D10" s="28"/>
      <c r="H10" s="79">
        <f t="shared" si="1"/>
        <v>6</v>
      </c>
      <c r="I10" s="1">
        <f t="shared" si="2"/>
        <v>377730.98491083673</v>
      </c>
      <c r="J10" s="1">
        <f t="shared" si="3"/>
        <v>2711766.2112482856</v>
      </c>
      <c r="K10" s="1">
        <f t="shared" si="0"/>
        <v>5288233.7887517139</v>
      </c>
    </row>
    <row r="11" spans="2:11" ht="14.45" x14ac:dyDescent="0.3">
      <c r="D11" s="28"/>
      <c r="H11" s="80">
        <f t="shared" si="1"/>
        <v>7</v>
      </c>
      <c r="I11" s="70">
        <f t="shared" si="2"/>
        <v>352548.91925011424</v>
      </c>
      <c r="J11" s="70">
        <f t="shared" si="3"/>
        <v>3064315.1304984</v>
      </c>
      <c r="K11" s="70">
        <f t="shared" si="0"/>
        <v>4935684.8695016</v>
      </c>
    </row>
    <row r="12" spans="2:11" ht="14.45" x14ac:dyDescent="0.3">
      <c r="D12" s="28"/>
      <c r="H12" s="79">
        <f t="shared" si="1"/>
        <v>8</v>
      </c>
      <c r="I12" s="1">
        <f t="shared" si="2"/>
        <v>329045.65796677332</v>
      </c>
      <c r="J12" s="1">
        <f t="shared" si="3"/>
        <v>3393360.7884651734</v>
      </c>
      <c r="K12" s="1">
        <f t="shared" si="0"/>
        <v>4606639.2115348261</v>
      </c>
    </row>
    <row r="13" spans="2:11" ht="14.45" x14ac:dyDescent="0.3">
      <c r="D13" s="28"/>
      <c r="H13" s="80">
        <f t="shared" si="1"/>
        <v>9</v>
      </c>
      <c r="I13" s="70">
        <f t="shared" si="2"/>
        <v>307109.28076898842</v>
      </c>
      <c r="J13" s="70">
        <f t="shared" si="3"/>
        <v>3700470.0692341616</v>
      </c>
      <c r="K13" s="70">
        <f t="shared" si="0"/>
        <v>4299529.9307658384</v>
      </c>
    </row>
    <row r="14" spans="2:11" x14ac:dyDescent="0.25">
      <c r="D14" s="28"/>
      <c r="H14" s="79">
        <f t="shared" si="1"/>
        <v>10</v>
      </c>
      <c r="I14" s="1">
        <f t="shared" si="2"/>
        <v>286635.32871772256</v>
      </c>
      <c r="J14" s="1">
        <f t="shared" si="3"/>
        <v>3987105.3979518842</v>
      </c>
      <c r="K14" s="1">
        <f t="shared" si="0"/>
        <v>4012894.6020481158</v>
      </c>
    </row>
    <row r="15" spans="2:11" x14ac:dyDescent="0.25">
      <c r="D15" s="28"/>
      <c r="H15" s="80">
        <f t="shared" si="1"/>
        <v>11</v>
      </c>
      <c r="I15" s="70">
        <f t="shared" si="2"/>
        <v>267526.30680320773</v>
      </c>
      <c r="J15" s="70">
        <f t="shared" si="3"/>
        <v>4254631.704755092</v>
      </c>
      <c r="K15" s="70">
        <f t="shared" si="0"/>
        <v>3745368.295244908</v>
      </c>
    </row>
    <row r="16" spans="2:11" x14ac:dyDescent="0.25">
      <c r="D16" s="28"/>
    </row>
    <row r="27" spans="5:12" x14ac:dyDescent="0.25">
      <c r="E27" s="83">
        <v>41275</v>
      </c>
      <c r="F27" s="84">
        <f>12/12</f>
        <v>1</v>
      </c>
      <c r="H27" s="71"/>
      <c r="I27" s="130" t="s">
        <v>127</v>
      </c>
      <c r="J27" s="130"/>
      <c r="K27" s="130"/>
      <c r="L27" s="130"/>
    </row>
    <row r="28" spans="5:12" x14ac:dyDescent="0.25">
      <c r="E28" s="85">
        <v>41306</v>
      </c>
      <c r="F28" s="84">
        <f>11/12</f>
        <v>0.91666666666666663</v>
      </c>
      <c r="I28" s="86"/>
      <c r="J28" s="86"/>
      <c r="K28" s="86"/>
      <c r="L28" s="86"/>
    </row>
    <row r="29" spans="5:12" x14ac:dyDescent="0.25">
      <c r="E29" s="83">
        <v>41334</v>
      </c>
      <c r="F29" s="84">
        <f>10/12</f>
        <v>0.83333333333333337</v>
      </c>
      <c r="I29" s="87" t="s">
        <v>128</v>
      </c>
      <c r="J29" s="88"/>
      <c r="K29" s="89"/>
      <c r="L29" s="90">
        <f>I5</f>
        <v>533333.33333333337</v>
      </c>
    </row>
    <row r="30" spans="5:12" x14ac:dyDescent="0.25">
      <c r="E30" s="85">
        <v>41365</v>
      </c>
      <c r="F30" s="84">
        <f>9/12</f>
        <v>0.75</v>
      </c>
      <c r="I30" s="86" t="s">
        <v>129</v>
      </c>
      <c r="J30" s="86"/>
      <c r="K30" s="86"/>
      <c r="L30" s="91">
        <f>IF(L33=F27,0,IF(L33=F28,F38,IF(L33=F29,F37,IF(L33=F30,F36,IF(L33=F31,F35,IF(L33=F32,F34,IF(L33=F33,F33,IF(L33=F34,F32,IF(L33=F35,F31,IF(L33=F36,F30,IF(L33=F37,F29,IF(L33=F38,F28,0))))))))))))</f>
        <v>0.41666666666666669</v>
      </c>
    </row>
    <row r="31" spans="5:12" x14ac:dyDescent="0.25">
      <c r="E31" s="83">
        <v>41395</v>
      </c>
      <c r="F31" s="84">
        <f>8/12</f>
        <v>0.66666666666666663</v>
      </c>
      <c r="I31" s="92" t="s">
        <v>130</v>
      </c>
      <c r="J31" s="93" t="s">
        <v>131</v>
      </c>
      <c r="K31" s="94">
        <f>F7</f>
        <v>41426</v>
      </c>
      <c r="L31" s="95">
        <f>L29*L30</f>
        <v>222222.22222222225</v>
      </c>
    </row>
    <row r="32" spans="5:12" x14ac:dyDescent="0.25">
      <c r="E32" s="85">
        <v>41426</v>
      </c>
      <c r="F32" s="84">
        <f>7/12</f>
        <v>0.58333333333333337</v>
      </c>
      <c r="I32" s="86" t="s">
        <v>132</v>
      </c>
      <c r="J32" s="89"/>
      <c r="K32" s="87"/>
      <c r="L32" s="90">
        <f>I6</f>
        <v>497777.77777777781</v>
      </c>
    </row>
    <row r="33" spans="5:12" x14ac:dyDescent="0.25">
      <c r="E33" s="83">
        <v>41456</v>
      </c>
      <c r="F33" s="84">
        <f>6/12</f>
        <v>0.5</v>
      </c>
      <c r="I33" s="86" t="s">
        <v>133</v>
      </c>
      <c r="J33" s="86"/>
      <c r="K33" s="86"/>
      <c r="L33" s="91">
        <f>IF(F7=E27,F27,IF(F7=E28,F28,IF(F7=E29,F29,IF(F7=E30,F30,IF(F7=E31,F31,IF(F7=E32,F32,IF(F7=E33,F33,IF(F7=E34,F34,IF(F7=E35,F35,IF(F7=E36,F36,IF(F7=E37,F37,IF(F7=E38,F38,0))))))))))))</f>
        <v>0.58333333333333337</v>
      </c>
    </row>
    <row r="34" spans="5:12" x14ac:dyDescent="0.25">
      <c r="E34" s="85">
        <v>41487</v>
      </c>
      <c r="F34" s="84">
        <f>5/12</f>
        <v>0.41666666666666669</v>
      </c>
      <c r="I34" s="92" t="s">
        <v>130</v>
      </c>
      <c r="J34" s="96">
        <f>F7</f>
        <v>41426</v>
      </c>
      <c r="K34" s="97" t="s">
        <v>134</v>
      </c>
      <c r="L34" s="95">
        <f>L32*L33</f>
        <v>290370.37037037039</v>
      </c>
    </row>
    <row r="35" spans="5:12" x14ac:dyDescent="0.25">
      <c r="E35" s="83">
        <v>41518</v>
      </c>
      <c r="F35" s="84">
        <f>4/12</f>
        <v>0.33333333333333331</v>
      </c>
      <c r="I35" s="98" t="s">
        <v>16</v>
      </c>
      <c r="J35" s="98"/>
      <c r="K35" s="98"/>
      <c r="L35" s="99">
        <f>L34+L31</f>
        <v>512592.59259259264</v>
      </c>
    </row>
    <row r="36" spans="5:12" x14ac:dyDescent="0.25">
      <c r="E36" s="85">
        <v>41548</v>
      </c>
      <c r="F36" s="84">
        <f>3/12</f>
        <v>0.25</v>
      </c>
    </row>
    <row r="37" spans="5:12" x14ac:dyDescent="0.25">
      <c r="E37" s="83">
        <v>41579</v>
      </c>
      <c r="F37" s="84">
        <f>2/12</f>
        <v>0.16666666666666666</v>
      </c>
    </row>
    <row r="38" spans="5:12" x14ac:dyDescent="0.25">
      <c r="E38" s="85">
        <v>41609</v>
      </c>
      <c r="F38" s="84">
        <f>1/12</f>
        <v>8.3333333333333329E-2</v>
      </c>
    </row>
  </sheetData>
  <mergeCells count="3">
    <mergeCell ref="B1:K1"/>
    <mergeCell ref="B3:F3"/>
    <mergeCell ref="I27:L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and Balance</vt:lpstr>
      <vt:lpstr>Mortgage Amortization</vt:lpstr>
      <vt:lpstr>Extra Remodeling</vt:lpstr>
      <vt:lpstr>Depreciation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2013-12-06T21:09:07Z</dcterms:created>
  <dcterms:modified xsi:type="dcterms:W3CDTF">2019-07-26T22:14:31Z</dcterms:modified>
</cp:coreProperties>
</file>