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0" windowWidth="18195" windowHeight="847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G45" i="1" l="1"/>
  <c r="D140" i="1"/>
  <c r="Y52" i="1"/>
  <c r="I8" i="1"/>
  <c r="K8" i="1"/>
  <c r="M8" i="1"/>
  <c r="O8" i="1"/>
  <c r="Q8" i="1"/>
  <c r="S8" i="1"/>
  <c r="U8" i="1"/>
  <c r="W8" i="1"/>
  <c r="Y8" i="1"/>
  <c r="AA8" i="1"/>
  <c r="AC8" i="1"/>
  <c r="AE8" i="1"/>
  <c r="AG8" i="1"/>
  <c r="AI8" i="1"/>
  <c r="AI45" i="1"/>
  <c r="AG45" i="1"/>
  <c r="AE45" i="1"/>
  <c r="AC45" i="1"/>
  <c r="AA45" i="1"/>
  <c r="Y45" i="1"/>
  <c r="W45" i="1"/>
  <c r="U45" i="1"/>
  <c r="S45" i="1"/>
  <c r="Q45" i="1"/>
  <c r="O45" i="1"/>
  <c r="M45" i="1"/>
  <c r="K45" i="1"/>
  <c r="I45" i="1"/>
  <c r="B5" i="2"/>
  <c r="I8" i="2"/>
  <c r="B3" i="2"/>
  <c r="B9" i="2"/>
  <c r="D9" i="2"/>
  <c r="G9" i="2"/>
  <c r="I9" i="2"/>
  <c r="B10" i="2"/>
  <c r="D10" i="2"/>
  <c r="G10" i="2"/>
  <c r="I10" i="2"/>
  <c r="B11" i="2"/>
  <c r="D11" i="2"/>
  <c r="G11" i="2"/>
  <c r="I11" i="2"/>
  <c r="B12" i="2"/>
  <c r="D12" i="2"/>
  <c r="G12" i="2"/>
  <c r="I12" i="2"/>
  <c r="B13" i="2"/>
  <c r="D13" i="2"/>
  <c r="G13" i="2"/>
  <c r="I13" i="2"/>
  <c r="B14" i="2"/>
  <c r="D14" i="2"/>
  <c r="G14" i="2"/>
  <c r="I14" i="2"/>
  <c r="B15" i="2"/>
  <c r="D15" i="2"/>
  <c r="G15" i="2"/>
  <c r="I15" i="2"/>
  <c r="B16" i="2"/>
  <c r="D16" i="2"/>
  <c r="G16" i="2"/>
  <c r="I16" i="2"/>
  <c r="B17" i="2"/>
  <c r="D17" i="2"/>
  <c r="G17" i="2"/>
  <c r="I17" i="2"/>
  <c r="B18" i="2"/>
  <c r="D18" i="2"/>
  <c r="G18" i="2"/>
  <c r="I18" i="2"/>
  <c r="B19" i="2"/>
  <c r="D19" i="2"/>
  <c r="G19" i="2"/>
  <c r="I19" i="2"/>
  <c r="B20" i="2"/>
  <c r="D20" i="2"/>
  <c r="G20" i="2"/>
  <c r="I20" i="2"/>
  <c r="G52" i="1"/>
  <c r="D116" i="1"/>
  <c r="B2" i="2"/>
  <c r="D101" i="1"/>
  <c r="E87" i="1"/>
  <c r="E88" i="1"/>
  <c r="AI85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G51" i="1"/>
  <c r="G76" i="1"/>
  <c r="G55" i="1"/>
  <c r="D112" i="1"/>
  <c r="M55" i="1"/>
  <c r="U55" i="1"/>
  <c r="AC55" i="1"/>
  <c r="I55" i="1"/>
  <c r="Q55" i="1"/>
  <c r="Y55" i="1"/>
  <c r="AG55" i="1"/>
  <c r="K55" i="1"/>
  <c r="O55" i="1"/>
  <c r="S55" i="1"/>
  <c r="W55" i="1"/>
  <c r="AA55" i="1"/>
  <c r="AE55" i="1"/>
  <c r="AI55" i="1"/>
  <c r="G16" i="1"/>
  <c r="G15" i="1"/>
  <c r="G28" i="1"/>
  <c r="G30" i="1"/>
  <c r="G67" i="1"/>
  <c r="G71" i="1"/>
  <c r="G17" i="1"/>
  <c r="I10" i="1"/>
  <c r="K10" i="1"/>
  <c r="M10" i="1"/>
  <c r="O10" i="1"/>
  <c r="Q10" i="1"/>
  <c r="S10" i="1"/>
  <c r="U10" i="1"/>
  <c r="W10" i="1"/>
  <c r="W27" i="1"/>
  <c r="Y10" i="1"/>
  <c r="I15" i="1"/>
  <c r="I51" i="1"/>
  <c r="I76" i="1"/>
  <c r="K51" i="1"/>
  <c r="U27" i="1"/>
  <c r="S27" i="1"/>
  <c r="Q27" i="1"/>
  <c r="O27" i="1"/>
  <c r="M27" i="1"/>
  <c r="G29" i="1"/>
  <c r="K27" i="1"/>
  <c r="I27" i="1"/>
  <c r="G27" i="1"/>
  <c r="G26" i="1"/>
  <c r="I23" i="1"/>
  <c r="G23" i="1"/>
  <c r="G66" i="1"/>
  <c r="K76" i="1"/>
  <c r="AA10" i="1"/>
  <c r="Y27" i="1"/>
  <c r="G68" i="1"/>
  <c r="K23" i="1"/>
  <c r="K15" i="1"/>
  <c r="M51" i="1"/>
  <c r="M76" i="1"/>
  <c r="G47" i="1"/>
  <c r="G69" i="1"/>
  <c r="G75" i="1"/>
  <c r="AA27" i="1"/>
  <c r="AC10" i="1"/>
  <c r="M15" i="1"/>
  <c r="O51" i="1"/>
  <c r="O76" i="1"/>
  <c r="M23" i="1"/>
  <c r="I28" i="1"/>
  <c r="I30" i="1"/>
  <c r="I67" i="1"/>
  <c r="I71" i="1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327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1" i="2"/>
  <c r="B22" i="2"/>
  <c r="AE10" i="1"/>
  <c r="AC27" i="1"/>
  <c r="G70" i="1"/>
  <c r="G72" i="1"/>
  <c r="O15" i="1"/>
  <c r="Q51" i="1"/>
  <c r="Q76" i="1"/>
  <c r="O23" i="1"/>
  <c r="K28" i="1"/>
  <c r="K30" i="1"/>
  <c r="I47" i="1"/>
  <c r="AE27" i="1"/>
  <c r="AG10" i="1"/>
  <c r="M30" i="1"/>
  <c r="K67" i="1"/>
  <c r="K71" i="1"/>
  <c r="D104" i="1"/>
  <c r="M28" i="1"/>
  <c r="Q15" i="1"/>
  <c r="S51" i="1"/>
  <c r="S76" i="1"/>
  <c r="Q23" i="1"/>
  <c r="K47" i="1"/>
  <c r="M47" i="1"/>
  <c r="I49" i="1"/>
  <c r="G49" i="1"/>
  <c r="AI10" i="1"/>
  <c r="AI27" i="1"/>
  <c r="AG27" i="1"/>
  <c r="O30" i="1"/>
  <c r="M67" i="1"/>
  <c r="M71" i="1"/>
  <c r="D106" i="1"/>
  <c r="S15" i="1"/>
  <c r="S23" i="1"/>
  <c r="O28" i="1"/>
  <c r="K49" i="1"/>
  <c r="Q30" i="1"/>
  <c r="O67" i="1"/>
  <c r="O71" i="1"/>
  <c r="U51" i="1"/>
  <c r="U76" i="1"/>
  <c r="O47" i="1"/>
  <c r="I105" i="1"/>
  <c r="Q28" i="1"/>
  <c r="U15" i="1"/>
  <c r="U23" i="1"/>
  <c r="M49" i="1"/>
  <c r="S30" i="1"/>
  <c r="Q67" i="1"/>
  <c r="Q71" i="1"/>
  <c r="Q47" i="1"/>
  <c r="S47" i="1"/>
  <c r="W51" i="1"/>
  <c r="W76" i="1"/>
  <c r="W23" i="1"/>
  <c r="W15" i="1"/>
  <c r="G139" i="1"/>
  <c r="K105" i="1"/>
  <c r="S28" i="1"/>
  <c r="O49" i="1"/>
  <c r="Y51" i="1"/>
  <c r="Y76" i="1"/>
  <c r="Y15" i="1"/>
  <c r="Y23" i="1"/>
  <c r="U30" i="1"/>
  <c r="U47" i="1"/>
  <c r="S67" i="1"/>
  <c r="S71" i="1"/>
  <c r="U28" i="1"/>
  <c r="W28" i="1"/>
  <c r="Y28" i="1"/>
  <c r="AA28" i="1"/>
  <c r="AC28" i="1"/>
  <c r="AE28" i="1"/>
  <c r="AG28" i="1"/>
  <c r="AI28" i="1"/>
  <c r="Q49" i="1"/>
  <c r="AA51" i="1"/>
  <c r="AA76" i="1"/>
  <c r="AA23" i="1"/>
  <c r="AA15" i="1"/>
  <c r="U67" i="1"/>
  <c r="U71" i="1"/>
  <c r="W30" i="1"/>
  <c r="S49" i="1"/>
  <c r="U49" i="1"/>
  <c r="W67" i="1"/>
  <c r="W71" i="1"/>
  <c r="Y30" i="1"/>
  <c r="AC51" i="1"/>
  <c r="AC76" i="1"/>
  <c r="AC15" i="1"/>
  <c r="AC23" i="1"/>
  <c r="W47" i="1"/>
  <c r="Y67" i="1"/>
  <c r="Y71" i="1"/>
  <c r="AA30" i="1"/>
  <c r="W49" i="1"/>
  <c r="Y47" i="1"/>
  <c r="AE51" i="1"/>
  <c r="AE76" i="1"/>
  <c r="AE23" i="1"/>
  <c r="AE15" i="1"/>
  <c r="AG51" i="1"/>
  <c r="AG76" i="1"/>
  <c r="AG15" i="1"/>
  <c r="AG23" i="1"/>
  <c r="Y49" i="1"/>
  <c r="AA47" i="1"/>
  <c r="AA67" i="1"/>
  <c r="AA71" i="1"/>
  <c r="AC30" i="1"/>
  <c r="AC67" i="1"/>
  <c r="AC71" i="1"/>
  <c r="AE30" i="1"/>
  <c r="AI51" i="1"/>
  <c r="AI76" i="1"/>
  <c r="AI80" i="1"/>
  <c r="AI23" i="1"/>
  <c r="AI15" i="1"/>
  <c r="AA49" i="1"/>
  <c r="AC47" i="1"/>
  <c r="AC49" i="1"/>
  <c r="AE47" i="1"/>
  <c r="AE67" i="1"/>
  <c r="AE71" i="1"/>
  <c r="AG30" i="1"/>
  <c r="AG67" i="1"/>
  <c r="AG71" i="1"/>
  <c r="AI30" i="1"/>
  <c r="AI67" i="1"/>
  <c r="AI71" i="1"/>
  <c r="AE49" i="1"/>
  <c r="AG47" i="1"/>
  <c r="AG49" i="1"/>
  <c r="AI47" i="1"/>
  <c r="AI49" i="1"/>
  <c r="M8" i="2"/>
  <c r="G33" i="1"/>
  <c r="G35" i="1"/>
  <c r="G36" i="1"/>
  <c r="G37" i="1"/>
  <c r="G18" i="1"/>
  <c r="G19" i="1"/>
  <c r="D21" i="2"/>
  <c r="G87" i="1"/>
  <c r="G88" i="1"/>
  <c r="G21" i="2"/>
  <c r="I21" i="2"/>
  <c r="G56" i="1"/>
  <c r="G40" i="1"/>
  <c r="D22" i="2"/>
  <c r="G59" i="1"/>
  <c r="G61" i="1"/>
  <c r="D113" i="1"/>
  <c r="D114" i="1"/>
  <c r="G22" i="2"/>
  <c r="I22" i="2"/>
  <c r="D118" i="1"/>
  <c r="G116" i="1"/>
  <c r="G114" i="1"/>
  <c r="D125" i="1"/>
  <c r="D128" i="1"/>
  <c r="D129" i="1"/>
  <c r="D132" i="1"/>
  <c r="D136" i="1"/>
  <c r="G140" i="1"/>
  <c r="D142" i="1"/>
  <c r="D23" i="2"/>
  <c r="G23" i="2"/>
  <c r="I23" i="2"/>
  <c r="D120" i="1"/>
  <c r="G120" i="1"/>
  <c r="D24" i="2"/>
  <c r="G24" i="2"/>
  <c r="I24" i="2"/>
  <c r="D25" i="2"/>
  <c r="G25" i="2"/>
  <c r="I25" i="2"/>
  <c r="D26" i="2"/>
  <c r="G26" i="2"/>
  <c r="I26" i="2"/>
  <c r="D27" i="2"/>
  <c r="G27" i="2"/>
  <c r="I27" i="2"/>
  <c r="D28" i="2"/>
  <c r="G28" i="2"/>
  <c r="I28" i="2"/>
  <c r="D29" i="2"/>
  <c r="G29" i="2"/>
  <c r="I29" i="2"/>
  <c r="D30" i="2"/>
  <c r="G30" i="2"/>
  <c r="I30" i="2"/>
  <c r="D31" i="2"/>
  <c r="G31" i="2"/>
  <c r="I31" i="2"/>
  <c r="D32" i="2"/>
  <c r="G32" i="2"/>
  <c r="I32" i="2"/>
  <c r="M9" i="2"/>
  <c r="I33" i="1"/>
  <c r="D33" i="2"/>
  <c r="I52" i="1"/>
  <c r="G33" i="2"/>
  <c r="I33" i="2"/>
  <c r="D34" i="2"/>
  <c r="G34" i="2"/>
  <c r="I34" i="2"/>
  <c r="D35" i="2"/>
  <c r="G35" i="2"/>
  <c r="I35" i="2"/>
  <c r="D36" i="2"/>
  <c r="G36" i="2"/>
  <c r="I36" i="2"/>
  <c r="D37" i="2"/>
  <c r="G37" i="2"/>
  <c r="I37" i="2"/>
  <c r="D38" i="2"/>
  <c r="G38" i="2"/>
  <c r="I38" i="2"/>
  <c r="D39" i="2"/>
  <c r="G39" i="2"/>
  <c r="I39" i="2"/>
  <c r="D40" i="2"/>
  <c r="G40" i="2"/>
  <c r="I40" i="2"/>
  <c r="D41" i="2"/>
  <c r="G41" i="2"/>
  <c r="I41" i="2"/>
  <c r="D42" i="2"/>
  <c r="G42" i="2"/>
  <c r="I42" i="2"/>
  <c r="D43" i="2"/>
  <c r="G43" i="2"/>
  <c r="I43" i="2"/>
  <c r="D44" i="2"/>
  <c r="G44" i="2"/>
  <c r="I44" i="2"/>
  <c r="M10" i="2"/>
  <c r="K33" i="1"/>
  <c r="D45" i="2"/>
  <c r="K52" i="1"/>
  <c r="G45" i="2"/>
  <c r="I45" i="2"/>
  <c r="I5" i="1"/>
  <c r="D46" i="2"/>
  <c r="I26" i="1"/>
  <c r="I16" i="1"/>
  <c r="I17" i="1"/>
  <c r="K5" i="1"/>
  <c r="K16" i="1"/>
  <c r="K17" i="1"/>
  <c r="G46" i="2"/>
  <c r="I46" i="2"/>
  <c r="M5" i="1"/>
  <c r="M16" i="1"/>
  <c r="M17" i="1"/>
  <c r="K26" i="1"/>
  <c r="D47" i="2"/>
  <c r="O5" i="1"/>
  <c r="O16" i="1"/>
  <c r="O17" i="1"/>
  <c r="M26" i="1"/>
  <c r="G47" i="2"/>
  <c r="I47" i="2"/>
  <c r="O26" i="1"/>
  <c r="Q5" i="1"/>
  <c r="Q16" i="1"/>
  <c r="Q17" i="1"/>
  <c r="D48" i="2"/>
  <c r="S5" i="1"/>
  <c r="S16" i="1"/>
  <c r="S17" i="1"/>
  <c r="Q26" i="1"/>
  <c r="G48" i="2"/>
  <c r="I48" i="2"/>
  <c r="S26" i="1"/>
  <c r="U5" i="1"/>
  <c r="W5" i="1"/>
  <c r="I12" i="1"/>
  <c r="I29" i="1"/>
  <c r="I66" i="1"/>
  <c r="I68" i="1"/>
  <c r="I69" i="1"/>
  <c r="I75" i="1"/>
  <c r="D49" i="2"/>
  <c r="W26" i="1"/>
  <c r="W16" i="1"/>
  <c r="W17" i="1"/>
  <c r="Y5" i="1"/>
  <c r="I35" i="1"/>
  <c r="I36" i="1"/>
  <c r="I37" i="1"/>
  <c r="I18" i="1"/>
  <c r="I19" i="1"/>
  <c r="U26" i="1"/>
  <c r="U16" i="1"/>
  <c r="U17" i="1"/>
  <c r="K12" i="1"/>
  <c r="I70" i="1"/>
  <c r="I72" i="1"/>
  <c r="I87" i="1"/>
  <c r="Y26" i="1"/>
  <c r="AA5" i="1"/>
  <c r="Y16" i="1"/>
  <c r="Y17" i="1"/>
  <c r="I88" i="1"/>
  <c r="G49" i="2"/>
  <c r="I49" i="2"/>
  <c r="I56" i="1"/>
  <c r="I40" i="1"/>
  <c r="M12" i="1"/>
  <c r="K29" i="1"/>
  <c r="K66" i="1"/>
  <c r="K68" i="1"/>
  <c r="K69" i="1"/>
  <c r="K75" i="1"/>
  <c r="AA26" i="1"/>
  <c r="AA16" i="1"/>
  <c r="AA17" i="1"/>
  <c r="AC5" i="1"/>
  <c r="D50" i="2"/>
  <c r="G50" i="2"/>
  <c r="I50" i="2"/>
  <c r="I59" i="1"/>
  <c r="I61" i="1"/>
  <c r="K35" i="1"/>
  <c r="K36" i="1"/>
  <c r="K37" i="1"/>
  <c r="K18" i="1"/>
  <c r="K19" i="1"/>
  <c r="M29" i="1"/>
  <c r="M66" i="1"/>
  <c r="M68" i="1"/>
  <c r="O12" i="1"/>
  <c r="K70" i="1"/>
  <c r="K72" i="1"/>
  <c r="K87" i="1"/>
  <c r="K88" i="1"/>
  <c r="M69" i="1"/>
  <c r="M75" i="1"/>
  <c r="D51" i="2"/>
  <c r="G51" i="2"/>
  <c r="I51" i="2"/>
  <c r="AC26" i="1"/>
  <c r="AE5" i="1"/>
  <c r="AC16" i="1"/>
  <c r="AC17" i="1"/>
  <c r="K56" i="1"/>
  <c r="Q12" i="1"/>
  <c r="O29" i="1"/>
  <c r="O66" i="1"/>
  <c r="O68" i="1"/>
  <c r="M70" i="1"/>
  <c r="M72" i="1"/>
  <c r="D52" i="2"/>
  <c r="G52" i="2"/>
  <c r="I52" i="2"/>
  <c r="O69" i="1"/>
  <c r="O75" i="1"/>
  <c r="AE16" i="1"/>
  <c r="AE17" i="1"/>
  <c r="AG5" i="1"/>
  <c r="AE26" i="1"/>
  <c r="K59" i="1"/>
  <c r="K61" i="1"/>
  <c r="K40" i="1"/>
  <c r="Q29" i="1"/>
  <c r="Q66" i="1"/>
  <c r="Q68" i="1"/>
  <c r="S12" i="1"/>
  <c r="O70" i="1"/>
  <c r="O72" i="1"/>
  <c r="D53" i="2"/>
  <c r="G53" i="2"/>
  <c r="I53" i="2"/>
  <c r="AG26" i="1"/>
  <c r="AI5" i="1"/>
  <c r="AG16" i="1"/>
  <c r="AG17" i="1"/>
  <c r="Q69" i="1"/>
  <c r="Q75" i="1"/>
  <c r="S29" i="1"/>
  <c r="S66" i="1"/>
  <c r="S68" i="1"/>
  <c r="U12" i="1"/>
  <c r="Q70" i="1"/>
  <c r="Q72" i="1"/>
  <c r="D54" i="2"/>
  <c r="G54" i="2"/>
  <c r="I54" i="2"/>
  <c r="S69" i="1"/>
  <c r="S75" i="1"/>
  <c r="AI16" i="1"/>
  <c r="AI17" i="1"/>
  <c r="AI26" i="1"/>
  <c r="U29" i="1"/>
  <c r="U66" i="1"/>
  <c r="U68" i="1"/>
  <c r="W12" i="1"/>
  <c r="S70" i="1"/>
  <c r="S72" i="1"/>
  <c r="D55" i="2"/>
  <c r="G55" i="2"/>
  <c r="I55" i="2"/>
  <c r="W29" i="1"/>
  <c r="Y12" i="1"/>
  <c r="U69" i="1"/>
  <c r="U75" i="1"/>
  <c r="D56" i="2"/>
  <c r="AA12" i="1"/>
  <c r="Y29" i="1"/>
  <c r="U70" i="1"/>
  <c r="U72" i="1"/>
  <c r="W66" i="1"/>
  <c r="W68" i="1"/>
  <c r="W69" i="1"/>
  <c r="W75" i="1"/>
  <c r="Y66" i="1"/>
  <c r="Y68" i="1"/>
  <c r="G56" i="2"/>
  <c r="I56" i="2"/>
  <c r="M11" i="2"/>
  <c r="M33" i="1"/>
  <c r="AA29" i="1"/>
  <c r="AA66" i="1"/>
  <c r="AA68" i="1"/>
  <c r="AC12" i="1"/>
  <c r="W70" i="1"/>
  <c r="W72" i="1"/>
  <c r="AA69" i="1"/>
  <c r="AA70" i="1"/>
  <c r="AA72" i="1"/>
  <c r="D57" i="2"/>
  <c r="M52" i="1"/>
  <c r="AC29" i="1"/>
  <c r="AC66" i="1"/>
  <c r="AC68" i="1"/>
  <c r="AE12" i="1"/>
  <c r="M18" i="1"/>
  <c r="M19" i="1"/>
  <c r="M35" i="1"/>
  <c r="M36" i="1"/>
  <c r="M37" i="1"/>
  <c r="M56" i="1"/>
  <c r="M40" i="1"/>
  <c r="Y69" i="1"/>
  <c r="Y75" i="1"/>
  <c r="Y70" i="1"/>
  <c r="Y72" i="1"/>
  <c r="AC69" i="1"/>
  <c r="AC75" i="1"/>
  <c r="G57" i="2"/>
  <c r="I57" i="2"/>
  <c r="AE29" i="1"/>
  <c r="AE66" i="1"/>
  <c r="AE68" i="1"/>
  <c r="AG12" i="1"/>
  <c r="M59" i="1"/>
  <c r="M61" i="1"/>
  <c r="AA75" i="1"/>
  <c r="AC70" i="1"/>
  <c r="AC72" i="1"/>
  <c r="AG29" i="1"/>
  <c r="AG66" i="1"/>
  <c r="AG68" i="1"/>
  <c r="AI12" i="1"/>
  <c r="AI29" i="1"/>
  <c r="AI66" i="1"/>
  <c r="AI68" i="1"/>
  <c r="D58" i="2"/>
  <c r="M87" i="1"/>
  <c r="AE69" i="1"/>
  <c r="AE75" i="1"/>
  <c r="G58" i="2"/>
  <c r="I58" i="2"/>
  <c r="AI69" i="1"/>
  <c r="M88" i="1"/>
  <c r="AE70" i="1"/>
  <c r="AE72" i="1"/>
  <c r="AG69" i="1"/>
  <c r="AG75" i="1"/>
  <c r="AI75" i="1"/>
  <c r="AI79" i="1"/>
  <c r="D59" i="2"/>
  <c r="AG70" i="1"/>
  <c r="AG72" i="1"/>
  <c r="AI70" i="1"/>
  <c r="AI72" i="1"/>
  <c r="G59" i="2"/>
  <c r="I59" i="2"/>
  <c r="D60" i="2"/>
  <c r="G60" i="2"/>
  <c r="I60" i="2"/>
  <c r="D61" i="2"/>
  <c r="G61" i="2"/>
  <c r="I61" i="2"/>
  <c r="D62" i="2"/>
  <c r="G62" i="2"/>
  <c r="I62" i="2"/>
  <c r="D63" i="2"/>
  <c r="G63" i="2"/>
  <c r="I63" i="2"/>
  <c r="D64" i="2"/>
  <c r="G64" i="2"/>
  <c r="I64" i="2"/>
  <c r="D65" i="2"/>
  <c r="G65" i="2"/>
  <c r="I65" i="2"/>
  <c r="D66" i="2"/>
  <c r="G66" i="2"/>
  <c r="I66" i="2"/>
  <c r="D67" i="2"/>
  <c r="G67" i="2"/>
  <c r="I67" i="2"/>
  <c r="D68" i="2"/>
  <c r="G68" i="2"/>
  <c r="I68" i="2"/>
  <c r="M12" i="2"/>
  <c r="O33" i="1"/>
  <c r="O18" i="1"/>
  <c r="O19" i="1"/>
  <c r="O35" i="1"/>
  <c r="O36" i="1"/>
  <c r="O37" i="1"/>
  <c r="O56" i="1"/>
  <c r="O40" i="1"/>
  <c r="D69" i="2"/>
  <c r="O52" i="1"/>
  <c r="G69" i="2"/>
  <c r="I69" i="2"/>
  <c r="O59" i="1"/>
  <c r="O61" i="1"/>
  <c r="D70" i="2"/>
  <c r="O87" i="1"/>
  <c r="G70" i="2"/>
  <c r="I70" i="2"/>
  <c r="O88" i="1"/>
  <c r="D71" i="2"/>
  <c r="G71" i="2"/>
  <c r="I71" i="2"/>
  <c r="D72" i="2"/>
  <c r="G72" i="2"/>
  <c r="I72" i="2"/>
  <c r="D73" i="2"/>
  <c r="G73" i="2"/>
  <c r="I73" i="2"/>
  <c r="D74" i="2"/>
  <c r="G74" i="2"/>
  <c r="I74" i="2"/>
  <c r="D75" i="2"/>
  <c r="G75" i="2"/>
  <c r="I75" i="2"/>
  <c r="D76" i="2"/>
  <c r="G76" i="2"/>
  <c r="I76" i="2"/>
  <c r="D77" i="2"/>
  <c r="G77" i="2"/>
  <c r="I77" i="2"/>
  <c r="D78" i="2"/>
  <c r="G78" i="2"/>
  <c r="I78" i="2"/>
  <c r="D79" i="2"/>
  <c r="G79" i="2"/>
  <c r="I79" i="2"/>
  <c r="D80" i="2"/>
  <c r="G80" i="2"/>
  <c r="I80" i="2"/>
  <c r="M13" i="2"/>
  <c r="Q33" i="1"/>
  <c r="Q35" i="1"/>
  <c r="Q36" i="1"/>
  <c r="Q37" i="1"/>
  <c r="Q18" i="1"/>
  <c r="Q19" i="1"/>
  <c r="D81" i="2"/>
  <c r="Q52" i="1"/>
  <c r="G81" i="2"/>
  <c r="I81" i="2"/>
  <c r="Q56" i="1"/>
  <c r="Q59" i="1"/>
  <c r="Q61" i="1"/>
  <c r="Q40" i="1"/>
  <c r="D82" i="2"/>
  <c r="Q87" i="1"/>
  <c r="G82" i="2"/>
  <c r="I82" i="2"/>
  <c r="Q88" i="1"/>
  <c r="D83" i="2"/>
  <c r="G83" i="2"/>
  <c r="I83" i="2"/>
  <c r="D84" i="2"/>
  <c r="G84" i="2"/>
  <c r="I84" i="2"/>
  <c r="D85" i="2"/>
  <c r="G85" i="2"/>
  <c r="I85" i="2"/>
  <c r="D86" i="2"/>
  <c r="G86" i="2"/>
  <c r="I86" i="2"/>
  <c r="D87" i="2"/>
  <c r="G87" i="2"/>
  <c r="I87" i="2"/>
  <c r="D88" i="2"/>
  <c r="G88" i="2"/>
  <c r="I88" i="2"/>
  <c r="D89" i="2"/>
  <c r="G89" i="2"/>
  <c r="I89" i="2"/>
  <c r="D90" i="2"/>
  <c r="G90" i="2"/>
  <c r="I90" i="2"/>
  <c r="D91" i="2"/>
  <c r="G91" i="2"/>
  <c r="I91" i="2"/>
  <c r="D92" i="2"/>
  <c r="G92" i="2"/>
  <c r="I92" i="2"/>
  <c r="M14" i="2"/>
  <c r="S33" i="1"/>
  <c r="S35" i="1"/>
  <c r="S36" i="1"/>
  <c r="S37" i="1"/>
  <c r="S56" i="1"/>
  <c r="S40" i="1"/>
  <c r="S18" i="1"/>
  <c r="S19" i="1"/>
  <c r="D93" i="2"/>
  <c r="S52" i="1"/>
  <c r="G93" i="2"/>
  <c r="I93" i="2"/>
  <c r="S87" i="1"/>
  <c r="S88" i="1"/>
  <c r="S59" i="1"/>
  <c r="S61" i="1"/>
  <c r="D94" i="2"/>
  <c r="G94" i="2"/>
  <c r="I94" i="2"/>
  <c r="D95" i="2"/>
  <c r="G95" i="2"/>
  <c r="I95" i="2"/>
  <c r="D96" i="2"/>
  <c r="G96" i="2"/>
  <c r="I96" i="2"/>
  <c r="D97" i="2"/>
  <c r="G97" i="2"/>
  <c r="I97" i="2"/>
  <c r="D98" i="2"/>
  <c r="G98" i="2"/>
  <c r="I98" i="2"/>
  <c r="D99" i="2"/>
  <c r="G99" i="2"/>
  <c r="I99" i="2"/>
  <c r="D100" i="2"/>
  <c r="G100" i="2"/>
  <c r="I100" i="2"/>
  <c r="D101" i="2"/>
  <c r="G101" i="2"/>
  <c r="I101" i="2"/>
  <c r="D102" i="2"/>
  <c r="G102" i="2"/>
  <c r="I102" i="2"/>
  <c r="D103" i="2"/>
  <c r="G103" i="2"/>
  <c r="I103" i="2"/>
  <c r="D104" i="2"/>
  <c r="G104" i="2"/>
  <c r="I104" i="2"/>
  <c r="M15" i="2"/>
  <c r="U33" i="1"/>
  <c r="U35" i="1"/>
  <c r="U36" i="1"/>
  <c r="U37" i="1"/>
  <c r="U56" i="1"/>
  <c r="U40" i="1"/>
  <c r="U18" i="1"/>
  <c r="U19" i="1"/>
  <c r="D105" i="2"/>
  <c r="U52" i="1"/>
  <c r="G105" i="2"/>
  <c r="I105" i="2"/>
  <c r="U87" i="1"/>
  <c r="U88" i="1"/>
  <c r="U59" i="1"/>
  <c r="U61" i="1"/>
  <c r="D106" i="2"/>
  <c r="G106" i="2"/>
  <c r="I106" i="2"/>
  <c r="D107" i="2"/>
  <c r="G107" i="2"/>
  <c r="I107" i="2"/>
  <c r="D108" i="2"/>
  <c r="G108" i="2"/>
  <c r="I108" i="2"/>
  <c r="D109" i="2"/>
  <c r="G109" i="2"/>
  <c r="I109" i="2"/>
  <c r="D110" i="2"/>
  <c r="G110" i="2"/>
  <c r="I110" i="2"/>
  <c r="D111" i="2"/>
  <c r="G111" i="2"/>
  <c r="I111" i="2"/>
  <c r="D112" i="2"/>
  <c r="G112" i="2"/>
  <c r="I112" i="2"/>
  <c r="D113" i="2"/>
  <c r="G113" i="2"/>
  <c r="I113" i="2"/>
  <c r="D114" i="2"/>
  <c r="G114" i="2"/>
  <c r="I114" i="2"/>
  <c r="D115" i="2"/>
  <c r="G115" i="2"/>
  <c r="I115" i="2"/>
  <c r="D116" i="2"/>
  <c r="G116" i="2"/>
  <c r="I116" i="2"/>
  <c r="M16" i="2"/>
  <c r="W33" i="1"/>
  <c r="W35" i="1"/>
  <c r="W36" i="1"/>
  <c r="W37" i="1"/>
  <c r="W18" i="1"/>
  <c r="W19" i="1"/>
  <c r="D117" i="2"/>
  <c r="W52" i="1"/>
  <c r="W87" i="1"/>
  <c r="W88" i="1"/>
  <c r="G117" i="2"/>
  <c r="I117" i="2"/>
  <c r="W56" i="1"/>
  <c r="W59" i="1"/>
  <c r="W61" i="1"/>
  <c r="W40" i="1"/>
  <c r="D118" i="2"/>
  <c r="G118" i="2"/>
  <c r="I118" i="2"/>
  <c r="D119" i="2"/>
  <c r="G119" i="2"/>
  <c r="I119" i="2"/>
  <c r="D120" i="2"/>
  <c r="G120" i="2"/>
  <c r="I120" i="2"/>
  <c r="D121" i="2"/>
  <c r="G121" i="2"/>
  <c r="I121" i="2"/>
  <c r="D122" i="2"/>
  <c r="G122" i="2"/>
  <c r="I122" i="2"/>
  <c r="D123" i="2"/>
  <c r="G123" i="2"/>
  <c r="I123" i="2"/>
  <c r="D124" i="2"/>
  <c r="G124" i="2"/>
  <c r="I124" i="2"/>
  <c r="D125" i="2"/>
  <c r="G125" i="2"/>
  <c r="I125" i="2"/>
  <c r="D126" i="2"/>
  <c r="G126" i="2"/>
  <c r="I126" i="2"/>
  <c r="D127" i="2"/>
  <c r="G127" i="2"/>
  <c r="I127" i="2"/>
  <c r="D128" i="2"/>
  <c r="G128" i="2"/>
  <c r="I128" i="2"/>
  <c r="M17" i="2"/>
  <c r="Y33" i="1"/>
  <c r="Y18" i="1"/>
  <c r="Y19" i="1"/>
  <c r="Y35" i="1"/>
  <c r="Y36" i="1"/>
  <c r="Y37" i="1"/>
  <c r="D129" i="2"/>
  <c r="Y87" i="1"/>
  <c r="Y88" i="1"/>
  <c r="G129" i="2"/>
  <c r="I129" i="2"/>
  <c r="Y56" i="1"/>
  <c r="Y59" i="1"/>
  <c r="Y61" i="1"/>
  <c r="Y40" i="1"/>
  <c r="D130" i="2"/>
  <c r="G130" i="2"/>
  <c r="I130" i="2"/>
  <c r="D131" i="2"/>
  <c r="G131" i="2"/>
  <c r="I131" i="2"/>
  <c r="D132" i="2"/>
  <c r="G132" i="2"/>
  <c r="I132" i="2"/>
  <c r="D133" i="2"/>
  <c r="G133" i="2"/>
  <c r="I133" i="2"/>
  <c r="D134" i="2"/>
  <c r="G134" i="2"/>
  <c r="I134" i="2"/>
  <c r="D135" i="2"/>
  <c r="G135" i="2"/>
  <c r="I135" i="2"/>
  <c r="D136" i="2"/>
  <c r="G136" i="2"/>
  <c r="I136" i="2"/>
  <c r="D137" i="2"/>
  <c r="G137" i="2"/>
  <c r="I137" i="2"/>
  <c r="D138" i="2"/>
  <c r="G138" i="2"/>
  <c r="I138" i="2"/>
  <c r="D139" i="2"/>
  <c r="G139" i="2"/>
  <c r="I139" i="2"/>
  <c r="D140" i="2"/>
  <c r="G140" i="2"/>
  <c r="I140" i="2"/>
  <c r="M18" i="2"/>
  <c r="AA33" i="1"/>
  <c r="AA35" i="1"/>
  <c r="AA36" i="1"/>
  <c r="AA37" i="1"/>
  <c r="AA56" i="1"/>
  <c r="AA40" i="1"/>
  <c r="D141" i="2"/>
  <c r="AA52" i="1"/>
  <c r="AA87" i="1"/>
  <c r="AA88" i="1"/>
  <c r="G141" i="2"/>
  <c r="I141" i="2"/>
  <c r="AA59" i="1"/>
  <c r="AA61" i="1"/>
  <c r="D142" i="2"/>
  <c r="G142" i="2"/>
  <c r="I142" i="2"/>
  <c r="D143" i="2"/>
  <c r="G143" i="2"/>
  <c r="I143" i="2"/>
  <c r="D144" i="2"/>
  <c r="G144" i="2"/>
  <c r="I144" i="2"/>
  <c r="D145" i="2"/>
  <c r="G145" i="2"/>
  <c r="I145" i="2"/>
  <c r="D146" i="2"/>
  <c r="G146" i="2"/>
  <c r="I146" i="2"/>
  <c r="D147" i="2"/>
  <c r="G147" i="2"/>
  <c r="I147" i="2"/>
  <c r="D148" i="2"/>
  <c r="G148" i="2"/>
  <c r="I148" i="2"/>
  <c r="D149" i="2"/>
  <c r="G149" i="2"/>
  <c r="I149" i="2"/>
  <c r="D150" i="2"/>
  <c r="G150" i="2"/>
  <c r="I150" i="2"/>
  <c r="D151" i="2"/>
  <c r="G151" i="2"/>
  <c r="I151" i="2"/>
  <c r="D152" i="2"/>
  <c r="G152" i="2"/>
  <c r="I152" i="2"/>
  <c r="M19" i="2"/>
  <c r="AC33" i="1"/>
  <c r="AC35" i="1"/>
  <c r="AC36" i="1"/>
  <c r="AC37" i="1"/>
  <c r="AC56" i="1"/>
  <c r="AC40" i="1"/>
  <c r="D153" i="2"/>
  <c r="AC52" i="1"/>
  <c r="AC87" i="1"/>
  <c r="AC88" i="1"/>
  <c r="G153" i="2"/>
  <c r="I153" i="2"/>
  <c r="AC59" i="1"/>
  <c r="AC61" i="1"/>
  <c r="D154" i="2"/>
  <c r="G154" i="2"/>
  <c r="I154" i="2"/>
  <c r="D155" i="2"/>
  <c r="G155" i="2"/>
  <c r="I155" i="2"/>
  <c r="D156" i="2"/>
  <c r="G156" i="2"/>
  <c r="I156" i="2"/>
  <c r="D157" i="2"/>
  <c r="G157" i="2"/>
  <c r="I157" i="2"/>
  <c r="D158" i="2"/>
  <c r="G158" i="2"/>
  <c r="I158" i="2"/>
  <c r="D159" i="2"/>
  <c r="G159" i="2"/>
  <c r="I159" i="2"/>
  <c r="D160" i="2"/>
  <c r="G160" i="2"/>
  <c r="I160" i="2"/>
  <c r="D161" i="2"/>
  <c r="G161" i="2"/>
  <c r="I161" i="2"/>
  <c r="D162" i="2"/>
  <c r="G162" i="2"/>
  <c r="I162" i="2"/>
  <c r="D163" i="2"/>
  <c r="G163" i="2"/>
  <c r="I163" i="2"/>
  <c r="D164" i="2"/>
  <c r="G164" i="2"/>
  <c r="I164" i="2"/>
  <c r="M20" i="2"/>
  <c r="AE33" i="1"/>
  <c r="AE35" i="1"/>
  <c r="AE36" i="1"/>
  <c r="AE37" i="1"/>
  <c r="AE56" i="1"/>
  <c r="AE40" i="1"/>
  <c r="D165" i="2"/>
  <c r="AE52" i="1"/>
  <c r="AE87" i="1"/>
  <c r="AE88" i="1"/>
  <c r="G165" i="2"/>
  <c r="I165" i="2"/>
  <c r="AE59" i="1"/>
  <c r="AE61" i="1"/>
  <c r="D166" i="2"/>
  <c r="G166" i="2"/>
  <c r="I166" i="2"/>
  <c r="D167" i="2"/>
  <c r="G167" i="2"/>
  <c r="I167" i="2"/>
  <c r="D168" i="2"/>
  <c r="G168" i="2"/>
  <c r="I168" i="2"/>
  <c r="D169" i="2"/>
  <c r="G169" i="2"/>
  <c r="I169" i="2"/>
  <c r="D170" i="2"/>
  <c r="G170" i="2"/>
  <c r="I170" i="2"/>
  <c r="D171" i="2"/>
  <c r="G171" i="2"/>
  <c r="I171" i="2"/>
  <c r="D172" i="2"/>
  <c r="G172" i="2"/>
  <c r="I172" i="2"/>
  <c r="D173" i="2"/>
  <c r="G173" i="2"/>
  <c r="I173" i="2"/>
  <c r="D174" i="2"/>
  <c r="G174" i="2"/>
  <c r="I174" i="2"/>
  <c r="D175" i="2"/>
  <c r="G175" i="2"/>
  <c r="I175" i="2"/>
  <c r="D176" i="2"/>
  <c r="G176" i="2"/>
  <c r="I176" i="2"/>
  <c r="M21" i="2"/>
  <c r="AG33" i="1"/>
  <c r="AG35" i="1"/>
  <c r="AG36" i="1"/>
  <c r="AG37" i="1"/>
  <c r="AG56" i="1"/>
  <c r="AG40" i="1"/>
  <c r="D177" i="2"/>
  <c r="AG52" i="1"/>
  <c r="AG87" i="1"/>
  <c r="AG88" i="1"/>
  <c r="G177" i="2"/>
  <c r="I177" i="2"/>
  <c r="AG59" i="1"/>
  <c r="AG61" i="1"/>
  <c r="D178" i="2"/>
  <c r="G178" i="2"/>
  <c r="I178" i="2"/>
  <c r="D179" i="2"/>
  <c r="G179" i="2"/>
  <c r="I179" i="2"/>
  <c r="D180" i="2"/>
  <c r="G180" i="2"/>
  <c r="I180" i="2"/>
  <c r="D181" i="2"/>
  <c r="G181" i="2"/>
  <c r="I181" i="2"/>
  <c r="D182" i="2"/>
  <c r="G182" i="2"/>
  <c r="I182" i="2"/>
  <c r="D183" i="2"/>
  <c r="G183" i="2"/>
  <c r="I183" i="2"/>
  <c r="D184" i="2"/>
  <c r="G184" i="2"/>
  <c r="I184" i="2"/>
  <c r="D185" i="2"/>
  <c r="G185" i="2"/>
  <c r="I185" i="2"/>
  <c r="D186" i="2"/>
  <c r="G186" i="2"/>
  <c r="I186" i="2"/>
  <c r="D187" i="2"/>
  <c r="G187" i="2"/>
  <c r="I187" i="2"/>
  <c r="D188" i="2"/>
  <c r="G188" i="2"/>
  <c r="I188" i="2"/>
  <c r="M22" i="2"/>
  <c r="AI33" i="1"/>
  <c r="AI35" i="1"/>
  <c r="AI36" i="1"/>
  <c r="AI37" i="1"/>
  <c r="AI56" i="1"/>
  <c r="AI40" i="1"/>
  <c r="D189" i="2"/>
  <c r="G189" i="2"/>
  <c r="I189" i="2"/>
  <c r="AI52" i="1"/>
  <c r="AI87" i="1"/>
  <c r="D190" i="2"/>
  <c r="G190" i="2"/>
  <c r="I190" i="2"/>
  <c r="AI88" i="1"/>
  <c r="E90" i="1"/>
  <c r="E92" i="1"/>
  <c r="AI59" i="1"/>
  <c r="AI61" i="1"/>
  <c r="D191" i="2"/>
  <c r="G191" i="2"/>
  <c r="I191" i="2"/>
  <c r="D192" i="2"/>
  <c r="G192" i="2"/>
  <c r="I192" i="2"/>
  <c r="D193" i="2"/>
  <c r="G193" i="2"/>
  <c r="I193" i="2"/>
  <c r="D194" i="2"/>
  <c r="G194" i="2"/>
  <c r="I194" i="2"/>
  <c r="D195" i="2"/>
  <c r="G195" i="2"/>
  <c r="I195" i="2"/>
  <c r="D196" i="2"/>
  <c r="G196" i="2"/>
  <c r="I196" i="2"/>
  <c r="D197" i="2"/>
  <c r="G197" i="2"/>
  <c r="I197" i="2"/>
  <c r="D198" i="2"/>
  <c r="G198" i="2"/>
  <c r="I198" i="2"/>
  <c r="D199" i="2"/>
  <c r="G199" i="2"/>
  <c r="I199" i="2"/>
  <c r="D200" i="2"/>
  <c r="G200" i="2"/>
  <c r="I200" i="2"/>
  <c r="D201" i="2"/>
  <c r="G201" i="2"/>
  <c r="I201" i="2"/>
  <c r="D202" i="2"/>
  <c r="G202" i="2"/>
  <c r="I202" i="2"/>
  <c r="D203" i="2"/>
  <c r="G203" i="2"/>
  <c r="I203" i="2"/>
  <c r="D204" i="2"/>
  <c r="G204" i="2"/>
  <c r="I204" i="2"/>
  <c r="D205" i="2"/>
  <c r="G205" i="2"/>
  <c r="I205" i="2"/>
  <c r="D206" i="2"/>
  <c r="G206" i="2"/>
  <c r="I206" i="2"/>
  <c r="D207" i="2"/>
  <c r="G207" i="2"/>
  <c r="I207" i="2"/>
  <c r="D208" i="2"/>
  <c r="G208" i="2"/>
  <c r="I208" i="2"/>
  <c r="D209" i="2"/>
  <c r="G209" i="2"/>
  <c r="I209" i="2"/>
  <c r="D210" i="2"/>
  <c r="G210" i="2"/>
  <c r="I210" i="2"/>
  <c r="D211" i="2"/>
  <c r="G211" i="2"/>
  <c r="I211" i="2"/>
  <c r="D212" i="2"/>
  <c r="G212" i="2"/>
  <c r="I212" i="2"/>
  <c r="D213" i="2"/>
  <c r="G213" i="2"/>
  <c r="I213" i="2"/>
  <c r="D214" i="2"/>
  <c r="G214" i="2"/>
  <c r="I214" i="2"/>
  <c r="D215" i="2"/>
  <c r="G215" i="2"/>
  <c r="I215" i="2"/>
  <c r="D216" i="2"/>
  <c r="G216" i="2"/>
  <c r="I216" i="2"/>
  <c r="D217" i="2"/>
  <c r="G217" i="2"/>
  <c r="I217" i="2"/>
  <c r="D218" i="2"/>
  <c r="G218" i="2"/>
  <c r="I218" i="2"/>
  <c r="D219" i="2"/>
  <c r="G219" i="2"/>
  <c r="I219" i="2"/>
  <c r="D220" i="2"/>
  <c r="G220" i="2"/>
  <c r="I220" i="2"/>
  <c r="D221" i="2"/>
  <c r="G221" i="2"/>
  <c r="I221" i="2"/>
  <c r="D222" i="2"/>
  <c r="G222" i="2"/>
  <c r="I222" i="2"/>
  <c r="D223" i="2"/>
  <c r="G223" i="2"/>
  <c r="I223" i="2"/>
  <c r="D224" i="2"/>
  <c r="G224" i="2"/>
  <c r="I224" i="2"/>
  <c r="D225" i="2"/>
  <c r="G225" i="2"/>
  <c r="I225" i="2"/>
  <c r="D226" i="2"/>
  <c r="G226" i="2"/>
  <c r="I226" i="2"/>
  <c r="D227" i="2"/>
  <c r="G227" i="2"/>
  <c r="I227" i="2"/>
  <c r="D228" i="2"/>
  <c r="G228" i="2"/>
  <c r="I228" i="2"/>
  <c r="D229" i="2"/>
  <c r="G229" i="2"/>
  <c r="I229" i="2"/>
  <c r="D230" i="2"/>
  <c r="G230" i="2"/>
  <c r="I230" i="2"/>
  <c r="D231" i="2"/>
  <c r="G231" i="2"/>
  <c r="I231" i="2"/>
  <c r="D232" i="2"/>
  <c r="G232" i="2"/>
  <c r="I232" i="2"/>
  <c r="D233" i="2"/>
  <c r="G233" i="2"/>
  <c r="I233" i="2"/>
  <c r="D234" i="2"/>
  <c r="G234" i="2"/>
  <c r="I234" i="2"/>
  <c r="D235" i="2"/>
  <c r="G235" i="2"/>
  <c r="I235" i="2"/>
  <c r="D236" i="2"/>
  <c r="G236" i="2"/>
  <c r="I236" i="2"/>
  <c r="D237" i="2"/>
  <c r="G237" i="2"/>
  <c r="I237" i="2"/>
  <c r="D238" i="2"/>
  <c r="G238" i="2"/>
  <c r="I238" i="2"/>
  <c r="D239" i="2"/>
  <c r="G239" i="2"/>
  <c r="I239" i="2"/>
  <c r="D240" i="2"/>
  <c r="G240" i="2"/>
  <c r="I240" i="2"/>
  <c r="D241" i="2"/>
  <c r="G241" i="2"/>
  <c r="I241" i="2"/>
  <c r="D242" i="2"/>
  <c r="G242" i="2"/>
  <c r="I242" i="2"/>
  <c r="D243" i="2"/>
  <c r="G243" i="2"/>
  <c r="I243" i="2"/>
  <c r="D244" i="2"/>
  <c r="G244" i="2"/>
  <c r="I244" i="2"/>
  <c r="D245" i="2"/>
  <c r="G245" i="2"/>
  <c r="I245" i="2"/>
  <c r="D246" i="2"/>
  <c r="G246" i="2"/>
  <c r="I246" i="2"/>
  <c r="D247" i="2"/>
  <c r="G247" i="2"/>
  <c r="I247" i="2"/>
  <c r="D248" i="2"/>
  <c r="G248" i="2"/>
  <c r="I248" i="2"/>
  <c r="D249" i="2"/>
  <c r="G249" i="2"/>
  <c r="I249" i="2"/>
  <c r="D250" i="2"/>
  <c r="G250" i="2"/>
  <c r="I250" i="2"/>
  <c r="D251" i="2"/>
  <c r="G251" i="2"/>
  <c r="I251" i="2"/>
  <c r="D252" i="2"/>
  <c r="G252" i="2"/>
  <c r="I252" i="2"/>
  <c r="D253" i="2"/>
  <c r="G253" i="2"/>
  <c r="I253" i="2"/>
  <c r="D254" i="2"/>
  <c r="G254" i="2"/>
  <c r="I254" i="2"/>
  <c r="D255" i="2"/>
  <c r="G255" i="2"/>
  <c r="I255" i="2"/>
  <c r="D256" i="2"/>
  <c r="G256" i="2"/>
  <c r="I256" i="2"/>
  <c r="D257" i="2"/>
  <c r="G257" i="2"/>
  <c r="I257" i="2"/>
  <c r="D258" i="2"/>
  <c r="G258" i="2"/>
  <c r="I258" i="2"/>
  <c r="D259" i="2"/>
  <c r="G259" i="2"/>
  <c r="I259" i="2"/>
  <c r="D260" i="2"/>
  <c r="G260" i="2"/>
  <c r="I260" i="2"/>
  <c r="D261" i="2"/>
  <c r="G261" i="2"/>
  <c r="I261" i="2"/>
  <c r="D262" i="2"/>
  <c r="G262" i="2"/>
  <c r="I262" i="2"/>
  <c r="D263" i="2"/>
  <c r="G263" i="2"/>
  <c r="I263" i="2"/>
  <c r="D264" i="2"/>
  <c r="G264" i="2"/>
  <c r="I264" i="2"/>
  <c r="D265" i="2"/>
  <c r="G265" i="2"/>
  <c r="I265" i="2"/>
  <c r="D266" i="2"/>
  <c r="G266" i="2"/>
  <c r="I266" i="2"/>
  <c r="D267" i="2"/>
  <c r="G267" i="2"/>
  <c r="I267" i="2"/>
  <c r="D268" i="2"/>
  <c r="G268" i="2"/>
  <c r="I268" i="2"/>
  <c r="D269" i="2"/>
  <c r="G269" i="2"/>
  <c r="I269" i="2"/>
  <c r="D270" i="2"/>
  <c r="G270" i="2"/>
  <c r="I270" i="2"/>
  <c r="D271" i="2"/>
  <c r="G271" i="2"/>
  <c r="I271" i="2"/>
  <c r="D272" i="2"/>
  <c r="G272" i="2"/>
  <c r="I272" i="2"/>
  <c r="D273" i="2"/>
  <c r="G273" i="2"/>
  <c r="I273" i="2"/>
  <c r="D274" i="2"/>
  <c r="G274" i="2"/>
  <c r="I274" i="2"/>
  <c r="D275" i="2"/>
  <c r="G275" i="2"/>
  <c r="I275" i="2"/>
  <c r="D276" i="2"/>
  <c r="G276" i="2"/>
  <c r="I276" i="2"/>
  <c r="D277" i="2"/>
  <c r="G277" i="2"/>
  <c r="I277" i="2"/>
  <c r="D278" i="2"/>
  <c r="G278" i="2"/>
  <c r="I278" i="2"/>
  <c r="D279" i="2"/>
  <c r="G279" i="2"/>
  <c r="I279" i="2"/>
  <c r="D280" i="2"/>
  <c r="G280" i="2"/>
  <c r="I280" i="2"/>
  <c r="D281" i="2"/>
  <c r="G281" i="2"/>
  <c r="I281" i="2"/>
  <c r="D282" i="2"/>
  <c r="G282" i="2"/>
  <c r="I282" i="2"/>
  <c r="D283" i="2"/>
  <c r="G283" i="2"/>
  <c r="I283" i="2"/>
  <c r="D284" i="2"/>
  <c r="G284" i="2"/>
  <c r="I284" i="2"/>
  <c r="D285" i="2"/>
  <c r="G285" i="2"/>
  <c r="I285" i="2"/>
  <c r="D286" i="2"/>
  <c r="G286" i="2"/>
  <c r="I286" i="2"/>
  <c r="D287" i="2"/>
  <c r="G287" i="2"/>
  <c r="I287" i="2"/>
  <c r="D288" i="2"/>
  <c r="G288" i="2"/>
  <c r="I288" i="2"/>
  <c r="D289" i="2"/>
  <c r="G289" i="2"/>
  <c r="I289" i="2"/>
  <c r="D290" i="2"/>
  <c r="G290" i="2"/>
  <c r="I290" i="2"/>
  <c r="D291" i="2"/>
  <c r="G291" i="2"/>
  <c r="I291" i="2"/>
  <c r="D292" i="2"/>
  <c r="G292" i="2"/>
  <c r="I292" i="2"/>
  <c r="D293" i="2"/>
  <c r="G293" i="2"/>
  <c r="I293" i="2"/>
  <c r="D294" i="2"/>
  <c r="G294" i="2"/>
  <c r="I294" i="2"/>
  <c r="D295" i="2"/>
  <c r="G295" i="2"/>
  <c r="I295" i="2"/>
  <c r="D296" i="2"/>
  <c r="G296" i="2"/>
  <c r="I296" i="2"/>
  <c r="D297" i="2"/>
  <c r="G297" i="2"/>
  <c r="I297" i="2"/>
  <c r="D298" i="2"/>
  <c r="G298" i="2"/>
  <c r="I298" i="2"/>
  <c r="D299" i="2"/>
  <c r="G299" i="2"/>
  <c r="I299" i="2"/>
  <c r="D300" i="2"/>
  <c r="G300" i="2"/>
  <c r="I300" i="2"/>
  <c r="D301" i="2"/>
  <c r="G301" i="2"/>
  <c r="I301" i="2"/>
  <c r="D302" i="2"/>
  <c r="G302" i="2"/>
  <c r="I302" i="2"/>
  <c r="D303" i="2"/>
  <c r="G303" i="2"/>
  <c r="I303" i="2"/>
  <c r="D304" i="2"/>
  <c r="G304" i="2"/>
  <c r="I304" i="2"/>
  <c r="D305" i="2"/>
  <c r="G305" i="2"/>
  <c r="I305" i="2"/>
  <c r="D306" i="2"/>
  <c r="G306" i="2"/>
  <c r="I306" i="2"/>
  <c r="D307" i="2"/>
  <c r="G307" i="2"/>
  <c r="I307" i="2"/>
  <c r="D308" i="2"/>
  <c r="G308" i="2"/>
  <c r="I308" i="2"/>
  <c r="D309" i="2"/>
  <c r="G309" i="2"/>
  <c r="I309" i="2"/>
  <c r="D310" i="2"/>
  <c r="G310" i="2"/>
  <c r="I310" i="2"/>
  <c r="D311" i="2"/>
  <c r="G311" i="2"/>
  <c r="I311" i="2"/>
  <c r="D312" i="2"/>
  <c r="G312" i="2"/>
  <c r="I312" i="2"/>
  <c r="D313" i="2"/>
  <c r="G313" i="2"/>
  <c r="I313" i="2"/>
  <c r="D314" i="2"/>
  <c r="G314" i="2"/>
  <c r="I314" i="2"/>
  <c r="D315" i="2"/>
  <c r="G315" i="2"/>
  <c r="I315" i="2"/>
  <c r="D316" i="2"/>
  <c r="G316" i="2"/>
  <c r="I316" i="2"/>
  <c r="D317" i="2"/>
  <c r="G317" i="2"/>
  <c r="I317" i="2"/>
  <c r="D318" i="2"/>
  <c r="G318" i="2"/>
  <c r="I318" i="2"/>
  <c r="D319" i="2"/>
  <c r="G319" i="2"/>
  <c r="I319" i="2"/>
  <c r="D320" i="2"/>
  <c r="G320" i="2"/>
  <c r="I320" i="2"/>
  <c r="D321" i="2"/>
  <c r="G321" i="2"/>
  <c r="I321" i="2"/>
  <c r="D322" i="2"/>
  <c r="G322" i="2"/>
  <c r="I322" i="2"/>
  <c r="D323" i="2"/>
  <c r="G323" i="2"/>
  <c r="I323" i="2"/>
  <c r="D324" i="2"/>
  <c r="G324" i="2"/>
  <c r="I324" i="2"/>
  <c r="D325" i="2"/>
  <c r="G325" i="2"/>
  <c r="I325" i="2"/>
  <c r="D326" i="2"/>
  <c r="G326" i="2"/>
  <c r="I326" i="2"/>
  <c r="D327" i="2"/>
  <c r="G327" i="2"/>
  <c r="I327" i="2"/>
  <c r="D328" i="2"/>
  <c r="G328" i="2"/>
  <c r="I328" i="2"/>
  <c r="D329" i="2"/>
  <c r="G329" i="2"/>
  <c r="I329" i="2"/>
  <c r="D330" i="2"/>
  <c r="G330" i="2"/>
  <c r="I330" i="2"/>
  <c r="D331" i="2"/>
  <c r="G331" i="2"/>
  <c r="I331" i="2"/>
  <c r="D332" i="2"/>
  <c r="G332" i="2"/>
  <c r="I332" i="2"/>
  <c r="D333" i="2"/>
  <c r="G333" i="2"/>
  <c r="I333" i="2"/>
  <c r="D334" i="2"/>
  <c r="G334" i="2"/>
  <c r="I334" i="2"/>
  <c r="D335" i="2"/>
  <c r="G335" i="2"/>
  <c r="I335" i="2"/>
  <c r="D336" i="2"/>
  <c r="G336" i="2"/>
  <c r="I336" i="2"/>
  <c r="D337" i="2"/>
  <c r="G337" i="2"/>
  <c r="I337" i="2"/>
  <c r="D338" i="2"/>
  <c r="G338" i="2"/>
  <c r="I338" i="2"/>
  <c r="D339" i="2"/>
  <c r="G339" i="2"/>
  <c r="I339" i="2"/>
  <c r="D340" i="2"/>
  <c r="G340" i="2"/>
  <c r="I340" i="2"/>
  <c r="D341" i="2"/>
  <c r="G341" i="2"/>
  <c r="I341" i="2"/>
  <c r="D342" i="2"/>
  <c r="G342" i="2"/>
  <c r="I342" i="2"/>
  <c r="D343" i="2"/>
  <c r="G343" i="2"/>
  <c r="I343" i="2"/>
  <c r="D344" i="2"/>
  <c r="G344" i="2"/>
  <c r="I344" i="2"/>
  <c r="D345" i="2"/>
  <c r="G345" i="2"/>
  <c r="I345" i="2"/>
  <c r="D346" i="2"/>
  <c r="G346" i="2"/>
  <c r="I346" i="2"/>
  <c r="D347" i="2"/>
  <c r="G347" i="2"/>
  <c r="I347" i="2"/>
  <c r="D348" i="2"/>
  <c r="G348" i="2"/>
  <c r="I348" i="2"/>
  <c r="D349" i="2"/>
  <c r="G349" i="2"/>
  <c r="I349" i="2"/>
  <c r="D350" i="2"/>
  <c r="G350" i="2"/>
  <c r="I350" i="2"/>
  <c r="D351" i="2"/>
  <c r="G351" i="2"/>
  <c r="I351" i="2"/>
  <c r="D352" i="2"/>
  <c r="G352" i="2"/>
  <c r="I352" i="2"/>
  <c r="D353" i="2"/>
  <c r="G353" i="2"/>
  <c r="I353" i="2"/>
  <c r="D354" i="2"/>
  <c r="G354" i="2"/>
  <c r="I354" i="2"/>
  <c r="D355" i="2"/>
  <c r="G355" i="2"/>
  <c r="I355" i="2"/>
  <c r="D356" i="2"/>
  <c r="G356" i="2"/>
  <c r="I356" i="2"/>
  <c r="D357" i="2"/>
  <c r="G357" i="2"/>
  <c r="I357" i="2"/>
  <c r="D358" i="2"/>
  <c r="G358" i="2"/>
  <c r="I358" i="2"/>
  <c r="D359" i="2"/>
  <c r="G359" i="2"/>
  <c r="I359" i="2"/>
  <c r="D360" i="2"/>
  <c r="G360" i="2"/>
  <c r="I360" i="2"/>
  <c r="D361" i="2"/>
  <c r="G361" i="2"/>
  <c r="I361" i="2"/>
  <c r="D362" i="2"/>
  <c r="G362" i="2"/>
  <c r="I362" i="2"/>
  <c r="D363" i="2"/>
  <c r="G363" i="2"/>
  <c r="I363" i="2"/>
  <c r="D364" i="2"/>
  <c r="G364" i="2"/>
  <c r="I364" i="2"/>
  <c r="D365" i="2"/>
  <c r="G365" i="2"/>
  <c r="I365" i="2"/>
  <c r="D366" i="2"/>
  <c r="G366" i="2"/>
  <c r="I366" i="2"/>
  <c r="D367" i="2"/>
  <c r="G367" i="2"/>
  <c r="I367" i="2"/>
  <c r="D368" i="2"/>
  <c r="G368" i="2"/>
  <c r="I368" i="2"/>
</calcChain>
</file>

<file path=xl/sharedStrings.xml><?xml version="1.0" encoding="utf-8"?>
<sst xmlns="http://schemas.openxmlformats.org/spreadsheetml/2006/main" count="142" uniqueCount="127">
  <si>
    <t>Income Statement</t>
  </si>
  <si>
    <t>Balance Sheet</t>
  </si>
  <si>
    <t>Rent Revenue</t>
  </si>
  <si>
    <t>Building</t>
  </si>
  <si>
    <t>Depreciation</t>
  </si>
  <si>
    <t>Assets</t>
  </si>
  <si>
    <t>Repairs and Maintenance</t>
  </si>
  <si>
    <t>Monthly Repairs/Unit</t>
  </si>
  <si>
    <t>Management</t>
  </si>
  <si>
    <t>Utilities</t>
  </si>
  <si>
    <t>Tax Rate</t>
  </si>
  <si>
    <t>Depreciation Expense</t>
  </si>
  <si>
    <t>Pretax Income</t>
  </si>
  <si>
    <t>Tax</t>
  </si>
  <si>
    <t>Net Income</t>
  </si>
  <si>
    <t>Loan Payable</t>
  </si>
  <si>
    <t>N</t>
  </si>
  <si>
    <t>I</t>
  </si>
  <si>
    <t>PMT</t>
  </si>
  <si>
    <t>FV</t>
  </si>
  <si>
    <t>PV</t>
  </si>
  <si>
    <t>TOTAL ASSETS</t>
  </si>
  <si>
    <t>TOTAL LIABILITES &amp; EQUITY</t>
  </si>
  <si>
    <t>Liabilities &amp; Equity</t>
  </si>
  <si>
    <t>Retained Earnings</t>
  </si>
  <si>
    <t>(DFN)</t>
  </si>
  <si>
    <t>Occupancy Rate</t>
  </si>
  <si>
    <t>Borrowing Rate</t>
  </si>
  <si>
    <t>Owner Equity</t>
  </si>
  <si>
    <t>Payment</t>
  </si>
  <si>
    <t>Interest</t>
  </si>
  <si>
    <t>Principal</t>
  </si>
  <si>
    <t>Balance</t>
  </si>
  <si>
    <t>Year 1</t>
  </si>
  <si>
    <t>Year 2</t>
  </si>
  <si>
    <t>Year 3</t>
  </si>
  <si>
    <t>Mortgage Interest Expense</t>
  </si>
  <si>
    <t>Loan Interest Expense</t>
  </si>
  <si>
    <t>Mortgage Payable</t>
  </si>
  <si>
    <t>Dean Apartments</t>
  </si>
  <si>
    <t>Assumptions</t>
  </si>
  <si>
    <t>Total Units</t>
  </si>
  <si>
    <t>Rent/Month</t>
  </si>
  <si>
    <t>Total Rentable Units</t>
  </si>
  <si>
    <t>Management Pay/Month</t>
  </si>
  <si>
    <t>Increase</t>
  </si>
  <si>
    <t>Garbage and Sewer/Unit</t>
  </si>
  <si>
    <t>30 Years</t>
  </si>
  <si>
    <t>Insurance (http://www.nmhc.org/PressRelease.cfm?ItemNumber=57471)</t>
  </si>
  <si>
    <t>Year 4</t>
  </si>
  <si>
    <t>Year 5</t>
  </si>
  <si>
    <t>Year 6</t>
  </si>
  <si>
    <t>Year 7</t>
  </si>
  <si>
    <t>Year 8</t>
  </si>
  <si>
    <t>Inflation</t>
  </si>
  <si>
    <t>Building Aging</t>
  </si>
  <si>
    <t>Break Even Analysis</t>
  </si>
  <si>
    <t>Break Even Units</t>
  </si>
  <si>
    <t>Fixed Costs</t>
  </si>
  <si>
    <t>Revenue Per Unit</t>
  </si>
  <si>
    <t>CM per Unit</t>
  </si>
  <si>
    <t>Variable Costs Per Unit</t>
  </si>
  <si>
    <t>Ratios</t>
  </si>
  <si>
    <t>Return on Equity</t>
  </si>
  <si>
    <t>Year</t>
  </si>
  <si>
    <t>Year 9</t>
  </si>
  <si>
    <t>Year 10</t>
  </si>
  <si>
    <t>Year 11</t>
  </si>
  <si>
    <t>Year 12</t>
  </si>
  <si>
    <t>Year 13</t>
  </si>
  <si>
    <t>Year 14</t>
  </si>
  <si>
    <t>Year 15</t>
  </si>
  <si>
    <t>Security Deposits Payable</t>
  </si>
  <si>
    <t>Property Tax Expense (http://voices.yahoo.com/state-local-taxes-if-retire-utah-5047626.html)</t>
  </si>
  <si>
    <t>FCF, NPV, IRR</t>
  </si>
  <si>
    <t>Taxable Operating Income</t>
  </si>
  <si>
    <t>Operating Income</t>
  </si>
  <si>
    <t>Less Depreciation</t>
  </si>
  <si>
    <t>Income Tax Expense on Operations</t>
  </si>
  <si>
    <t>After Tax Operating Income</t>
  </si>
  <si>
    <t>Add Back Depreciation</t>
  </si>
  <si>
    <t>Operating Net Income</t>
  </si>
  <si>
    <t>Changes to Working Capital</t>
  </si>
  <si>
    <t>-</t>
  </si>
  <si>
    <t>Income Tax Payable</t>
  </si>
  <si>
    <t>+</t>
  </si>
  <si>
    <t>Liquidation of Working Capital</t>
  </si>
  <si>
    <t>Capital Expenditures</t>
  </si>
  <si>
    <t>Buy Building</t>
  </si>
  <si>
    <t>Sell Building</t>
  </si>
  <si>
    <t>Pay Taxes on Sale</t>
  </si>
  <si>
    <t>Total FCF</t>
  </si>
  <si>
    <t>PV of FCF</t>
  </si>
  <si>
    <t>NPV</t>
  </si>
  <si>
    <t>IRR</t>
  </si>
  <si>
    <t>WACC</t>
  </si>
  <si>
    <t>Return the Equityholders want</t>
  </si>
  <si>
    <t>Beta</t>
  </si>
  <si>
    <t>S&amp;P Return</t>
  </si>
  <si>
    <t>T-Bill Return</t>
  </si>
  <si>
    <t>CAPM (Return equity wants)</t>
  </si>
  <si>
    <t>Return the debtholders want</t>
  </si>
  <si>
    <t>Mortgage on Buildings</t>
  </si>
  <si>
    <t>Blended rate</t>
  </si>
  <si>
    <t>Tax adjusted</t>
  </si>
  <si>
    <t>Bank Loans</t>
  </si>
  <si>
    <t>Tax rate of company</t>
  </si>
  <si>
    <t>Percent and Debt and Equity</t>
  </si>
  <si>
    <t>Total Equity</t>
  </si>
  <si>
    <t>Shareholder Contributions</t>
  </si>
  <si>
    <t>Total Debt</t>
  </si>
  <si>
    <t>Total Debt and Equity (Total Capital)</t>
  </si>
  <si>
    <t>Alternate computation</t>
  </si>
  <si>
    <t>Unlever the Beta</t>
  </si>
  <si>
    <t>Beta (Equity)</t>
  </si>
  <si>
    <t>Unlevered Beta (Company has no debt)</t>
  </si>
  <si>
    <t>Relever the Beta</t>
  </si>
  <si>
    <t>Unlevered Beta</t>
  </si>
  <si>
    <t>Relevered Beta (Debt = 70%)</t>
  </si>
  <si>
    <t>Return the Equityholders want (with new Releverd Beta)</t>
  </si>
  <si>
    <t>Return</t>
  </si>
  <si>
    <t>Debt percent</t>
  </si>
  <si>
    <t>Equity Percent</t>
  </si>
  <si>
    <t>Accounts Receivable</t>
  </si>
  <si>
    <t>Cash and Cash Equivalents</t>
  </si>
  <si>
    <t>Computing WACC (as 31.3% debt 68.7% equity company)</t>
  </si>
  <si>
    <t>Assumed 10% of renters pay 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</si>
</sst>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\$* #,##0_);_(\$* \(#,##0\);_(\$* \-??_);_(@_)"/>
    <numFmt numFmtId="166" formatCode="_(* #,##0.000_);_(* \(#,##0.000\);_(* \-??_);_(@_)"/>
    <numFmt numFmtId="167" formatCode="0.0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6" fontId="0" fillId="0" borderId="0" xfId="0" applyNumberFormat="1"/>
    <xf numFmtId="0" fontId="0" fillId="0" borderId="0" xfId="0" applyFont="1"/>
    <xf numFmtId="9" fontId="0" fillId="0" borderId="0" xfId="0" applyNumberFormat="1"/>
    <xf numFmtId="8" fontId="0" fillId="0" borderId="0" xfId="0" applyNumberFormat="1"/>
    <xf numFmtId="44" fontId="0" fillId="0" borderId="0" xfId="0" applyNumberFormat="1"/>
    <xf numFmtId="0" fontId="2" fillId="0" borderId="0" xfId="0" applyFont="1"/>
    <xf numFmtId="10" fontId="0" fillId="0" borderId="0" xfId="1" applyNumberFormat="1" applyFont="1"/>
    <xf numFmtId="44" fontId="0" fillId="0" borderId="1" xfId="0" applyNumberFormat="1" applyBorder="1"/>
    <xf numFmtId="44" fontId="0" fillId="0" borderId="0" xfId="2" applyNumberFormat="1" applyFont="1"/>
    <xf numFmtId="0" fontId="3" fillId="0" borderId="0" xfId="3"/>
    <xf numFmtId="10" fontId="0" fillId="0" borderId="0" xfId="0" applyNumberFormat="1"/>
    <xf numFmtId="44" fontId="0" fillId="0" borderId="2" xfId="0" applyNumberFormat="1" applyBorder="1"/>
    <xf numFmtId="2" fontId="0" fillId="0" borderId="0" xfId="0" applyNumberFormat="1"/>
    <xf numFmtId="9" fontId="0" fillId="0" borderId="0" xfId="1" applyFont="1"/>
    <xf numFmtId="44" fontId="0" fillId="0" borderId="0" xfId="2" applyFont="1"/>
    <xf numFmtId="0" fontId="5" fillId="0" borderId="0" xfId="5" applyFont="1"/>
    <xf numFmtId="0" fontId="4" fillId="0" borderId="0" xfId="5"/>
    <xf numFmtId="0" fontId="6" fillId="0" borderId="0" xfId="5" applyFont="1"/>
    <xf numFmtId="164" fontId="1" fillId="0" borderId="0" xfId="1" applyNumberFormat="1"/>
    <xf numFmtId="10" fontId="1" fillId="0" borderId="0" xfId="1" applyNumberFormat="1"/>
    <xf numFmtId="165" fontId="4" fillId="0" borderId="0" xfId="5" applyNumberFormat="1"/>
    <xf numFmtId="10" fontId="5" fillId="0" borderId="0" xfId="1" applyNumberFormat="1" applyFont="1"/>
    <xf numFmtId="166" fontId="1" fillId="0" borderId="0" xfId="4" applyNumberFormat="1"/>
    <xf numFmtId="166" fontId="4" fillId="0" borderId="0" xfId="5" applyNumberFormat="1"/>
    <xf numFmtId="167" fontId="1" fillId="0" borderId="0" xfId="1" applyNumberFormat="1"/>
    <xf numFmtId="10" fontId="4" fillId="0" borderId="0" xfId="5" applyNumberFormat="1"/>
  </cellXfs>
  <cellStyles count="6">
    <cellStyle name="Comma" xfId="4" builtinId="3"/>
    <cellStyle name="Currency" xfId="2" builtinId="4"/>
    <cellStyle name="Excel Built-in Normal" xfId="5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2"/>
  <sheetViews>
    <sheetView tabSelected="1" workbookViewId="0">
      <selection activeCell="G100" sqref="G100"/>
    </sheetView>
  </sheetViews>
  <sheetFormatPr defaultRowHeight="15" x14ac:dyDescent="0.25"/>
  <cols>
    <col min="1" max="1" width="4.42578125" customWidth="1"/>
    <col min="2" max="2" width="25.140625" bestFit="1" customWidth="1"/>
    <col min="3" max="3" width="8.42578125" bestFit="1" customWidth="1"/>
    <col min="4" max="4" width="14.28515625" bestFit="1" customWidth="1"/>
    <col min="5" max="5" width="15.7109375" customWidth="1"/>
    <col min="6" max="6" width="3.7109375" customWidth="1"/>
    <col min="7" max="7" width="15.7109375" customWidth="1"/>
    <col min="8" max="8" width="3.7109375" customWidth="1"/>
    <col min="9" max="9" width="15.7109375" customWidth="1"/>
    <col min="10" max="10" width="3.7109375" customWidth="1"/>
    <col min="11" max="11" width="15.7109375" customWidth="1"/>
    <col min="12" max="12" width="3.7109375" customWidth="1"/>
    <col min="13" max="13" width="15.7109375" customWidth="1"/>
    <col min="14" max="14" width="3.7109375" customWidth="1"/>
    <col min="15" max="15" width="15.71093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  <col min="21" max="21" width="15.7109375" customWidth="1"/>
    <col min="22" max="22" width="3.7109375" customWidth="1"/>
    <col min="23" max="23" width="15.7109375" customWidth="1"/>
    <col min="24" max="24" width="3.7109375" customWidth="1"/>
    <col min="25" max="25" width="15.7109375" customWidth="1"/>
    <col min="26" max="26" width="3.7109375" customWidth="1"/>
    <col min="27" max="27" width="15.7109375" customWidth="1"/>
    <col min="28" max="28" width="3.7109375" customWidth="1"/>
    <col min="29" max="29" width="15.7109375" customWidth="1"/>
    <col min="30" max="30" width="3.7109375" customWidth="1"/>
    <col min="31" max="31" width="15.7109375" customWidth="1"/>
    <col min="32" max="32" width="3.7109375" customWidth="1"/>
    <col min="33" max="33" width="15.7109375" customWidth="1"/>
    <col min="34" max="34" width="3.7109375" customWidth="1"/>
    <col min="35" max="35" width="15.7109375" customWidth="1"/>
  </cols>
  <sheetData>
    <row r="1" spans="1:35" x14ac:dyDescent="0.25">
      <c r="B1" t="s">
        <v>64</v>
      </c>
      <c r="E1">
        <v>0</v>
      </c>
      <c r="G1">
        <v>1</v>
      </c>
      <c r="I1">
        <v>2</v>
      </c>
      <c r="K1">
        <v>3</v>
      </c>
      <c r="M1">
        <v>4</v>
      </c>
      <c r="O1">
        <v>5</v>
      </c>
      <c r="Q1">
        <v>6</v>
      </c>
      <c r="S1">
        <v>7</v>
      </c>
      <c r="U1">
        <v>8</v>
      </c>
      <c r="W1">
        <v>9</v>
      </c>
      <c r="Y1">
        <v>10</v>
      </c>
      <c r="AA1">
        <v>11</v>
      </c>
      <c r="AC1">
        <v>12</v>
      </c>
      <c r="AE1">
        <v>13</v>
      </c>
      <c r="AG1">
        <v>14</v>
      </c>
      <c r="AI1">
        <v>15</v>
      </c>
    </row>
    <row r="2" spans="1:35" x14ac:dyDescent="0.25">
      <c r="A2" s="6" t="s">
        <v>39</v>
      </c>
    </row>
    <row r="3" spans="1:35" x14ac:dyDescent="0.25">
      <c r="A3" s="2" t="s">
        <v>40</v>
      </c>
      <c r="C3" t="s">
        <v>45</v>
      </c>
    </row>
    <row r="4" spans="1:35" x14ac:dyDescent="0.25">
      <c r="B4" t="s">
        <v>26</v>
      </c>
      <c r="D4" s="3"/>
      <c r="E4" s="3"/>
      <c r="F4" s="3"/>
      <c r="G4" s="3">
        <v>0.94</v>
      </c>
      <c r="I4" s="3">
        <v>0.94</v>
      </c>
      <c r="K4" s="3">
        <v>0.94</v>
      </c>
      <c r="M4" s="3">
        <v>0.97</v>
      </c>
      <c r="O4" s="3">
        <v>0.97</v>
      </c>
      <c r="Q4" s="3">
        <v>0.97</v>
      </c>
      <c r="S4" s="3">
        <v>0.97</v>
      </c>
      <c r="U4" s="3">
        <v>0.97</v>
      </c>
      <c r="W4" s="3">
        <v>0.97</v>
      </c>
      <c r="Y4" s="3">
        <v>0.97</v>
      </c>
      <c r="AA4" s="3">
        <v>0.97</v>
      </c>
      <c r="AC4" s="3">
        <v>0.97</v>
      </c>
      <c r="AE4" s="3">
        <v>0.97</v>
      </c>
      <c r="AG4" s="3">
        <v>0.97</v>
      </c>
      <c r="AI4" s="3">
        <v>0.97</v>
      </c>
    </row>
    <row r="5" spans="1:35" x14ac:dyDescent="0.25">
      <c r="B5" t="s">
        <v>7</v>
      </c>
      <c r="C5" s="3">
        <v>0.05</v>
      </c>
      <c r="D5" t="s">
        <v>55</v>
      </c>
      <c r="G5" s="5">
        <v>20</v>
      </c>
      <c r="I5" s="5">
        <f>G5*$C$5+G5</f>
        <v>21</v>
      </c>
      <c r="K5" s="5">
        <f>I5*$C$5+I5</f>
        <v>22.05</v>
      </c>
      <c r="M5" s="5">
        <f>K5*$C$5+K5</f>
        <v>23.1525</v>
      </c>
      <c r="O5" s="5">
        <f>M5*$C$5+M5</f>
        <v>24.310124999999999</v>
      </c>
      <c r="Q5" s="5">
        <f>O5*$C$5+O5</f>
        <v>25.52563125</v>
      </c>
      <c r="S5" s="5">
        <f>Q5*$C$5+Q5</f>
        <v>26.801912812499999</v>
      </c>
      <c r="U5" s="5">
        <f>S5*$C$5+S5</f>
        <v>28.142008453125001</v>
      </c>
      <c r="W5" s="5">
        <f>U5*$C$5+U5</f>
        <v>29.549108875781251</v>
      </c>
      <c r="Y5" s="5">
        <f>W5*$C$5+W5</f>
        <v>31.026564319570312</v>
      </c>
      <c r="AA5" s="5">
        <f>Y5*$C$5+Y5</f>
        <v>32.577892535548827</v>
      </c>
      <c r="AC5" s="5">
        <f>AA5*$C$5+AA5</f>
        <v>34.206787162326265</v>
      </c>
      <c r="AE5" s="5">
        <f>AC5*$C$5+AC5</f>
        <v>35.917126520442579</v>
      </c>
      <c r="AG5" s="5">
        <f>AE5*$C$5+AE5</f>
        <v>37.712982846464712</v>
      </c>
      <c r="AI5" s="5">
        <f>AG5*$C$5+AG5</f>
        <v>39.59863198878795</v>
      </c>
    </row>
    <row r="6" spans="1:35" x14ac:dyDescent="0.25">
      <c r="B6" t="s">
        <v>41</v>
      </c>
      <c r="G6">
        <v>32</v>
      </c>
      <c r="I6">
        <v>32</v>
      </c>
      <c r="K6">
        <v>32</v>
      </c>
      <c r="M6">
        <v>32</v>
      </c>
      <c r="O6">
        <v>32</v>
      </c>
      <c r="Q6">
        <v>32</v>
      </c>
      <c r="S6">
        <v>32</v>
      </c>
      <c r="U6">
        <v>32</v>
      </c>
      <c r="W6">
        <v>32</v>
      </c>
      <c r="Y6">
        <v>32</v>
      </c>
      <c r="AA6">
        <v>32</v>
      </c>
      <c r="AC6">
        <v>32</v>
      </c>
      <c r="AE6">
        <v>32</v>
      </c>
      <c r="AG6">
        <v>32</v>
      </c>
      <c r="AI6">
        <v>32</v>
      </c>
    </row>
    <row r="7" spans="1:35" x14ac:dyDescent="0.25">
      <c r="B7" t="s">
        <v>43</v>
      </c>
      <c r="G7">
        <v>31</v>
      </c>
      <c r="I7">
        <v>31</v>
      </c>
      <c r="K7">
        <v>31</v>
      </c>
      <c r="M7">
        <v>31</v>
      </c>
      <c r="O7">
        <v>31</v>
      </c>
      <c r="Q7">
        <v>31</v>
      </c>
      <c r="S7">
        <v>31</v>
      </c>
      <c r="U7">
        <v>31</v>
      </c>
      <c r="W7">
        <v>31</v>
      </c>
      <c r="Y7">
        <v>31</v>
      </c>
      <c r="AA7">
        <v>31</v>
      </c>
      <c r="AC7">
        <v>31</v>
      </c>
      <c r="AE7">
        <v>31</v>
      </c>
      <c r="AG7">
        <v>31</v>
      </c>
      <c r="AI7">
        <v>31</v>
      </c>
    </row>
    <row r="8" spans="1:35" x14ac:dyDescent="0.25">
      <c r="B8" t="s">
        <v>42</v>
      </c>
      <c r="C8" s="3">
        <v>0.03</v>
      </c>
      <c r="D8" t="s">
        <v>54</v>
      </c>
      <c r="G8" s="5">
        <v>700</v>
      </c>
      <c r="I8" s="5">
        <f>G8*$C$8+G8</f>
        <v>721</v>
      </c>
      <c r="K8" s="5">
        <f>I8*$C$8+I8</f>
        <v>742.63</v>
      </c>
      <c r="M8" s="5">
        <f>K8*$C$8+K8</f>
        <v>764.90890000000002</v>
      </c>
      <c r="O8" s="5">
        <f>M8*$C$8+M8</f>
        <v>787.85616700000003</v>
      </c>
      <c r="Q8" s="5">
        <f>O8*$C$8+O8</f>
        <v>811.49185201</v>
      </c>
      <c r="S8" s="5">
        <f>Q8*$C$8+Q8</f>
        <v>835.83660757029998</v>
      </c>
      <c r="U8" s="5">
        <f>S8*$C$8+S8</f>
        <v>860.91170579740901</v>
      </c>
      <c r="W8" s="5">
        <f>U8*$C$8+U8</f>
        <v>886.73905697133125</v>
      </c>
      <c r="Y8" s="5">
        <f>W8*$C$8+W8</f>
        <v>913.3412286804712</v>
      </c>
      <c r="AA8" s="5">
        <f>Y8*$C$8+Y8</f>
        <v>940.74146554088532</v>
      </c>
      <c r="AC8" s="5">
        <f>AA8*$C$8+AA8</f>
        <v>968.96370950711184</v>
      </c>
      <c r="AE8" s="5">
        <f>AC8*$C$8+AC8</f>
        <v>998.03262079232525</v>
      </c>
      <c r="AG8" s="5">
        <f>AE8*$C$8+AE8</f>
        <v>1027.9735994160951</v>
      </c>
      <c r="AI8" s="5">
        <f>AG8*$C$8+AG8</f>
        <v>1058.8128073985779</v>
      </c>
    </row>
    <row r="9" spans="1:35" x14ac:dyDescent="0.25">
      <c r="B9" t="s">
        <v>27</v>
      </c>
      <c r="E9" s="3">
        <v>0.12</v>
      </c>
      <c r="G9" s="3">
        <v>0.12</v>
      </c>
      <c r="I9" s="3">
        <v>0.12</v>
      </c>
      <c r="K9" s="3">
        <v>0.12</v>
      </c>
      <c r="M9" s="3">
        <v>0.12</v>
      </c>
      <c r="O9" s="3">
        <v>0.12</v>
      </c>
      <c r="Q9" s="3">
        <v>0.12</v>
      </c>
      <c r="S9" s="3">
        <v>0.12</v>
      </c>
      <c r="U9" s="3">
        <v>0.12</v>
      </c>
      <c r="W9" s="3">
        <v>0.12</v>
      </c>
      <c r="Y9" s="3">
        <v>0.12</v>
      </c>
      <c r="AA9" s="3">
        <v>0.12</v>
      </c>
      <c r="AC9" s="3">
        <v>0.12</v>
      </c>
      <c r="AE9" s="3">
        <v>0.12</v>
      </c>
      <c r="AG9" s="3">
        <v>0.12</v>
      </c>
      <c r="AI9" s="3">
        <v>0.12</v>
      </c>
    </row>
    <row r="10" spans="1:35" x14ac:dyDescent="0.25">
      <c r="B10" t="s">
        <v>44</v>
      </c>
      <c r="C10" s="3">
        <v>0.03</v>
      </c>
      <c r="D10" t="s">
        <v>54</v>
      </c>
      <c r="G10" s="5">
        <v>325</v>
      </c>
      <c r="I10" s="9">
        <f>G10*$C$10+G10</f>
        <v>334.75</v>
      </c>
      <c r="K10" s="9">
        <f>I10*$C$10+I10</f>
        <v>344.79250000000002</v>
      </c>
      <c r="M10" s="9">
        <f>K10*$C$10+K10</f>
        <v>355.13627500000001</v>
      </c>
      <c r="O10" s="9">
        <f>M10*$C$10+M10</f>
        <v>365.79036324999998</v>
      </c>
      <c r="Q10" s="9">
        <f>O10*$C$10+O10</f>
        <v>376.76407414749997</v>
      </c>
      <c r="S10" s="9">
        <f>Q10*$C$10+Q10</f>
        <v>388.06699637192497</v>
      </c>
      <c r="U10" s="9">
        <f>S10*$C$10+S10</f>
        <v>399.7090062630827</v>
      </c>
      <c r="W10" s="9">
        <f>U10*$C$10+U10</f>
        <v>411.7002764509752</v>
      </c>
      <c r="Y10" s="9">
        <f>W10*$C$10+W10</f>
        <v>424.05128474450447</v>
      </c>
      <c r="AA10" s="9">
        <f>Y10*$C$10+Y10</f>
        <v>436.77282328683958</v>
      </c>
      <c r="AC10" s="9">
        <f>AA10*$C$10+AA10</f>
        <v>449.87600798544474</v>
      </c>
      <c r="AE10" s="9">
        <f>AC10*$C$10+AC10</f>
        <v>463.37228822500811</v>
      </c>
      <c r="AG10" s="9">
        <f>AE10*$C$10+AE10</f>
        <v>477.27345687175836</v>
      </c>
      <c r="AI10" s="9">
        <f>AG10*$C$10+AG10</f>
        <v>491.59166057791111</v>
      </c>
    </row>
    <row r="11" spans="1:35" x14ac:dyDescent="0.25">
      <c r="B11" t="s">
        <v>10</v>
      </c>
      <c r="G11" s="3">
        <v>0.35</v>
      </c>
      <c r="I11" s="3">
        <v>0.35</v>
      </c>
      <c r="K11" s="3">
        <v>0.35</v>
      </c>
      <c r="M11" s="3">
        <v>0.35</v>
      </c>
      <c r="O11" s="3">
        <v>0.35</v>
      </c>
      <c r="Q11" s="3">
        <v>0.35</v>
      </c>
      <c r="S11" s="3">
        <v>0.35</v>
      </c>
      <c r="U11" s="3">
        <v>0.35</v>
      </c>
      <c r="W11" s="3">
        <v>0.35</v>
      </c>
      <c r="Y11" s="3">
        <v>0.35</v>
      </c>
      <c r="AA11" s="3">
        <v>0.35</v>
      </c>
      <c r="AC11" s="3">
        <v>0.35</v>
      </c>
      <c r="AE11" s="3">
        <v>0.35</v>
      </c>
      <c r="AG11" s="3">
        <v>0.35</v>
      </c>
      <c r="AI11" s="3">
        <v>0.35</v>
      </c>
    </row>
    <row r="12" spans="1:35" x14ac:dyDescent="0.25">
      <c r="B12" t="s">
        <v>46</v>
      </c>
      <c r="C12" s="3">
        <v>0.05</v>
      </c>
      <c r="D12" t="s">
        <v>54</v>
      </c>
      <c r="G12" s="4">
        <v>12.5</v>
      </c>
      <c r="I12" s="4">
        <f>G12*$C$12+G12</f>
        <v>13.125</v>
      </c>
      <c r="K12" s="4">
        <f>I12*$C$12+I12</f>
        <v>13.78125</v>
      </c>
      <c r="M12" s="4">
        <f>K12*$C$12+K12</f>
        <v>14.4703125</v>
      </c>
      <c r="O12" s="4">
        <f>M12*$C$12+M12</f>
        <v>15.193828125</v>
      </c>
      <c r="Q12" s="4">
        <f>O12*$C$12+O12</f>
        <v>15.953519531249999</v>
      </c>
      <c r="S12" s="4">
        <f>Q12*$C$12+Q12</f>
        <v>16.751195507812497</v>
      </c>
      <c r="U12" s="4">
        <f>S12*$C$12+S12</f>
        <v>17.58875528320312</v>
      </c>
      <c r="W12" s="4">
        <f>U12*$C$12+U12</f>
        <v>18.468193047363275</v>
      </c>
      <c r="Y12" s="4">
        <f>W12*$C$12+W12</f>
        <v>19.39160269973144</v>
      </c>
      <c r="AA12" s="4">
        <f>Y12*$C$12+Y12</f>
        <v>20.361182834718011</v>
      </c>
      <c r="AC12" s="4">
        <f>AA12*$C$12+AA12</f>
        <v>21.379241976453912</v>
      </c>
      <c r="AE12" s="4">
        <f>AC12*$C$12+AC12</f>
        <v>22.448204075276607</v>
      </c>
      <c r="AG12" s="4">
        <f>AE12*$C$12+AE12</f>
        <v>23.570614279040438</v>
      </c>
      <c r="AI12" s="4">
        <f>AG12*$C$12+AG12</f>
        <v>24.749144992992459</v>
      </c>
    </row>
    <row r="13" spans="1:35" x14ac:dyDescent="0.25">
      <c r="C13" s="3"/>
      <c r="G13" s="4"/>
      <c r="I13" s="4"/>
      <c r="K13" s="4"/>
      <c r="M13" s="4"/>
      <c r="O13" s="4"/>
      <c r="Q13" s="4"/>
      <c r="S13" s="4"/>
      <c r="U13" s="4"/>
    </row>
    <row r="14" spans="1:35" x14ac:dyDescent="0.25">
      <c r="A14" t="s">
        <v>56</v>
      </c>
      <c r="C14" s="3"/>
      <c r="G14" s="4"/>
      <c r="I14" s="4"/>
      <c r="K14" s="4"/>
      <c r="M14" s="4"/>
      <c r="O14" s="4"/>
      <c r="Q14" s="4"/>
      <c r="S14" s="4"/>
      <c r="U14" s="4"/>
    </row>
    <row r="15" spans="1:35" x14ac:dyDescent="0.25">
      <c r="B15" t="s">
        <v>59</v>
      </c>
      <c r="C15" s="3"/>
      <c r="G15" s="5">
        <f>G8*12</f>
        <v>8400</v>
      </c>
      <c r="I15" s="5">
        <f>I8*12</f>
        <v>8652</v>
      </c>
      <c r="K15" s="5">
        <f>K8*12</f>
        <v>8911.56</v>
      </c>
      <c r="M15" s="5">
        <f>M8*12</f>
        <v>9178.9068000000007</v>
      </c>
      <c r="O15" s="5">
        <f>O8*12</f>
        <v>9454.2740040000008</v>
      </c>
      <c r="Q15" s="5">
        <f>Q8*12</f>
        <v>9737.90222412</v>
      </c>
      <c r="S15" s="5">
        <f>S8*12</f>
        <v>10030.039290843601</v>
      </c>
      <c r="U15" s="5">
        <f>U8*12</f>
        <v>10330.940469568908</v>
      </c>
      <c r="W15" s="5">
        <f>W8*12</f>
        <v>10640.868683655975</v>
      </c>
      <c r="Y15" s="5">
        <f>Y8*12</f>
        <v>10960.094744165654</v>
      </c>
      <c r="AA15" s="5">
        <f>AA8*12</f>
        <v>11288.897586490624</v>
      </c>
      <c r="AC15" s="5">
        <f>AC8*12</f>
        <v>11627.564514085341</v>
      </c>
      <c r="AE15" s="5">
        <f>AE8*12</f>
        <v>11976.391449507903</v>
      </c>
      <c r="AG15" s="5">
        <f>AG8*12</f>
        <v>12335.683192993141</v>
      </c>
      <c r="AI15" s="5">
        <f>AI8*12</f>
        <v>12705.753688782934</v>
      </c>
    </row>
    <row r="16" spans="1:35" x14ac:dyDescent="0.25">
      <c r="B16" t="s">
        <v>61</v>
      </c>
      <c r="C16" s="3"/>
      <c r="G16" s="5">
        <f>G5*12</f>
        <v>240</v>
      </c>
      <c r="I16" s="5">
        <f>I5*12</f>
        <v>252</v>
      </c>
      <c r="K16" s="5">
        <f>K5*12</f>
        <v>264.60000000000002</v>
      </c>
      <c r="M16" s="5">
        <f>M5*12</f>
        <v>277.83</v>
      </c>
      <c r="O16" s="5">
        <f>O5*12</f>
        <v>291.72149999999999</v>
      </c>
      <c r="Q16" s="5">
        <f>Q5*12</f>
        <v>306.30757499999999</v>
      </c>
      <c r="S16" s="5">
        <f>S5*12</f>
        <v>321.62295374999997</v>
      </c>
      <c r="U16" s="5">
        <f>U5*12</f>
        <v>337.70410143750001</v>
      </c>
      <c r="W16" s="5">
        <f>W5*12</f>
        <v>354.58930650937498</v>
      </c>
      <c r="Y16" s="5">
        <f>Y5*12</f>
        <v>372.31877183484374</v>
      </c>
      <c r="AA16" s="5">
        <f>AA5*12</f>
        <v>390.93471042658592</v>
      </c>
      <c r="AC16" s="5">
        <f>AC5*12</f>
        <v>410.48144594791518</v>
      </c>
      <c r="AE16" s="5">
        <f>AE5*12</f>
        <v>431.00551824531095</v>
      </c>
      <c r="AG16" s="5">
        <f>AG5*12</f>
        <v>452.55579415757654</v>
      </c>
      <c r="AI16" s="5">
        <f>AI5*12</f>
        <v>475.18358386545538</v>
      </c>
    </row>
    <row r="17" spans="1:35" x14ac:dyDescent="0.25">
      <c r="B17" t="s">
        <v>60</v>
      </c>
      <c r="C17" s="3"/>
      <c r="G17" s="5">
        <f>G15-G16</f>
        <v>8160</v>
      </c>
      <c r="I17" s="5">
        <f>I15-I16</f>
        <v>8400</v>
      </c>
      <c r="K17" s="5">
        <f>K15-K16</f>
        <v>8646.9599999999991</v>
      </c>
      <c r="M17" s="5">
        <f>M15-M16</f>
        <v>8901.0768000000007</v>
      </c>
      <c r="O17" s="5">
        <f>O15-O16</f>
        <v>9162.5525040000011</v>
      </c>
      <c r="Q17" s="5">
        <f>Q15-Q16</f>
        <v>9431.5946491199993</v>
      </c>
      <c r="S17" s="5">
        <f>S15-S16</f>
        <v>9708.4163370936003</v>
      </c>
      <c r="U17" s="5">
        <f>U15-U16</f>
        <v>9993.2363681314073</v>
      </c>
      <c r="W17" s="5">
        <f>W15-W16</f>
        <v>10286.2793771466</v>
      </c>
      <c r="Y17" s="5">
        <f>Y15-Y16</f>
        <v>10587.77597233081</v>
      </c>
      <c r="AA17" s="5">
        <f>AA15-AA16</f>
        <v>10897.962876064039</v>
      </c>
      <c r="AC17" s="5">
        <f>AC15-AC16</f>
        <v>11217.083068137426</v>
      </c>
      <c r="AE17" s="5">
        <f>AE15-AE16</f>
        <v>11545.385931262592</v>
      </c>
      <c r="AG17" s="5">
        <f>AG15-AG16</f>
        <v>11883.127398835564</v>
      </c>
      <c r="AI17" s="5">
        <f>AI15-AI16</f>
        <v>12230.570104917479</v>
      </c>
    </row>
    <row r="18" spans="1:35" x14ac:dyDescent="0.25">
      <c r="B18" t="s">
        <v>58</v>
      </c>
      <c r="C18" s="3"/>
      <c r="G18" s="5">
        <f>SUM(G27:G33)</f>
        <v>297595.05960090098</v>
      </c>
      <c r="I18" s="5">
        <f>SUM(I27:I33)</f>
        <v>296117.55225884926</v>
      </c>
      <c r="K18" s="5">
        <f>SUM(K27:K33)</f>
        <v>294518.4689241653</v>
      </c>
      <c r="M18" s="5">
        <f>SUM(M27:M33)</f>
        <v>292788.54907300061</v>
      </c>
      <c r="O18" s="5">
        <f>SUM(O27:O33)</f>
        <v>290917.84421196545</v>
      </c>
      <c r="Q18" s="5">
        <f>SUM(Q27:Q33)</f>
        <v>288895.66733372916</v>
      </c>
      <c r="S18" s="5">
        <f>SUM(S27:S33)</f>
        <v>286710.53868120979</v>
      </c>
      <c r="U18" s="5">
        <f>SUM(U27:U33)</f>
        <v>284350.12755170674</v>
      </c>
      <c r="W18" s="5">
        <f>SUM(W27:W33)</f>
        <v>281801.1898528242</v>
      </c>
      <c r="Y18" s="5">
        <f>SUM(Y27:Y33)</f>
        <v>279049.50110110844</v>
      </c>
    </row>
    <row r="19" spans="1:35" x14ac:dyDescent="0.25">
      <c r="B19" t="s">
        <v>57</v>
      </c>
      <c r="C19" s="3"/>
      <c r="G19" s="13">
        <f>G18/G17</f>
        <v>36.469982794228059</v>
      </c>
      <c r="I19" s="13">
        <f>I18/I17</f>
        <v>35.252089554624909</v>
      </c>
      <c r="K19" s="13">
        <f>K18/K17</f>
        <v>34.060348252352888</v>
      </c>
      <c r="M19" s="13">
        <f>M18/M17</f>
        <v>32.893610026261157</v>
      </c>
      <c r="O19" s="13">
        <f>O18/O17</f>
        <v>31.750742392467867</v>
      </c>
      <c r="Q19" s="13">
        <f>Q18/Q17</f>
        <v>30.630628020117907</v>
      </c>
      <c r="S19" s="13">
        <f>S18/S17</f>
        <v>29.532163509073619</v>
      </c>
      <c r="U19" s="13">
        <f>U18/U17</f>
        <v>28.454258167904836</v>
      </c>
      <c r="W19" s="13">
        <f>W18/W17</f>
        <v>27.395832790514334</v>
      </c>
      <c r="Y19" s="13">
        <f>Y18/Y17</f>
        <v>26.355818429701628</v>
      </c>
    </row>
    <row r="20" spans="1:35" x14ac:dyDescent="0.25">
      <c r="A20" s="6"/>
      <c r="O20" s="3"/>
      <c r="P20" s="1"/>
      <c r="T20" s="1"/>
    </row>
    <row r="21" spans="1:35" x14ac:dyDescent="0.25">
      <c r="A21" t="s">
        <v>0</v>
      </c>
      <c r="E21">
        <v>0</v>
      </c>
      <c r="G21">
        <v>2013</v>
      </c>
      <c r="I21">
        <v>2014</v>
      </c>
      <c r="K21">
        <v>2015</v>
      </c>
      <c r="M21">
        <v>2016</v>
      </c>
      <c r="O21">
        <v>2017</v>
      </c>
      <c r="P21" s="1"/>
      <c r="Q21">
        <v>2018</v>
      </c>
      <c r="S21">
        <v>2019</v>
      </c>
      <c r="U21">
        <v>2020</v>
      </c>
      <c r="W21">
        <v>2021</v>
      </c>
      <c r="Y21">
        <v>2022</v>
      </c>
      <c r="AA21">
        <v>2023</v>
      </c>
      <c r="AC21">
        <v>2024</v>
      </c>
      <c r="AE21">
        <v>2025</v>
      </c>
      <c r="AG21">
        <v>2026</v>
      </c>
      <c r="AI21">
        <v>2027</v>
      </c>
    </row>
    <row r="22" spans="1:35" x14ac:dyDescent="0.25">
      <c r="D22" s="5"/>
      <c r="E22" s="5"/>
      <c r="F22" s="5"/>
      <c r="G22" s="5"/>
      <c r="H22" s="5"/>
      <c r="I22" s="5"/>
      <c r="J22" s="5"/>
      <c r="K22" s="5"/>
      <c r="P22" s="1"/>
    </row>
    <row r="23" spans="1:35" x14ac:dyDescent="0.25">
      <c r="B23" t="s">
        <v>2</v>
      </c>
      <c r="D23" s="5"/>
      <c r="E23" s="5"/>
      <c r="F23" s="5"/>
      <c r="G23" s="5">
        <f>G8*12*G7*G4</f>
        <v>244776</v>
      </c>
      <c r="H23" s="5"/>
      <c r="I23" s="5">
        <f>I8*12*I7*I4</f>
        <v>252119.28</v>
      </c>
      <c r="J23" s="5"/>
      <c r="K23" s="5">
        <f>K8*12*K7*K4</f>
        <v>259682.85839999997</v>
      </c>
      <c r="M23" s="5">
        <f>M8*12*M7*M4</f>
        <v>276009.72747600003</v>
      </c>
      <c r="O23" s="5">
        <f>O8*12*O7*O4</f>
        <v>284290.01930028002</v>
      </c>
      <c r="Q23" s="5">
        <f>Q8*12*Q7*Q4</f>
        <v>292818.7198792884</v>
      </c>
      <c r="S23" s="5">
        <f>S8*12*S7*S4</f>
        <v>301603.28147566709</v>
      </c>
      <c r="U23" s="5">
        <f>U8*12*U7*U4</f>
        <v>310651.37991993706</v>
      </c>
      <c r="W23" s="5">
        <f>W8*12*W7*W4</f>
        <v>319970.92131753516</v>
      </c>
      <c r="Y23" s="5">
        <f>Y8*12*Y7*Y4</f>
        <v>329570.0489570612</v>
      </c>
      <c r="AA23" s="5">
        <f>AA8*12*AA7*AA4</f>
        <v>339457.15042577306</v>
      </c>
      <c r="AC23" s="5">
        <f>AC8*12*AC7*AC4</f>
        <v>349640.8649385462</v>
      </c>
      <c r="AE23" s="5">
        <f>AE8*12*AE7*AE4</f>
        <v>360130.09088670259</v>
      </c>
      <c r="AG23" s="5">
        <f>AG8*12*AG7*AG4</f>
        <v>370933.99361330376</v>
      </c>
      <c r="AI23" s="5">
        <f>AI8*12*AI7*AI4</f>
        <v>382062.01342170284</v>
      </c>
    </row>
    <row r="24" spans="1:35" x14ac:dyDescent="0.25">
      <c r="D24" s="5"/>
      <c r="E24" s="5"/>
      <c r="F24" s="5"/>
      <c r="G24" s="1"/>
      <c r="H24" s="5"/>
      <c r="I24" s="5"/>
      <c r="J24" s="5"/>
      <c r="K24" s="5"/>
    </row>
    <row r="25" spans="1:35" x14ac:dyDescent="0.25">
      <c r="D25" s="5"/>
      <c r="E25" s="5"/>
      <c r="F25" s="5"/>
      <c r="G25" s="5"/>
      <c r="H25" s="5"/>
      <c r="I25" s="5"/>
      <c r="J25" s="5"/>
      <c r="K25" s="5"/>
    </row>
    <row r="26" spans="1:35" x14ac:dyDescent="0.25">
      <c r="B26" t="s">
        <v>6</v>
      </c>
      <c r="D26" s="5"/>
      <c r="E26" s="5"/>
      <c r="F26" s="5"/>
      <c r="G26" s="5">
        <f>G5*12*G6</f>
        <v>7680</v>
      </c>
      <c r="H26" s="5"/>
      <c r="I26" s="5">
        <f>I5*12*I6</f>
        <v>8064</v>
      </c>
      <c r="J26" s="5"/>
      <c r="K26" s="5">
        <f>K5*12*K6</f>
        <v>8467.2000000000007</v>
      </c>
      <c r="M26" s="5">
        <f>M5*12*M6</f>
        <v>8890.56</v>
      </c>
      <c r="O26" s="5">
        <f>O5*12*O6</f>
        <v>9335.0879999999997</v>
      </c>
      <c r="Q26" s="5">
        <f>Q5*12*Q6</f>
        <v>9801.8423999999995</v>
      </c>
      <c r="S26" s="5">
        <f>S5*12*S6</f>
        <v>10291.934519999999</v>
      </c>
      <c r="T26" s="3"/>
      <c r="U26" s="5">
        <f>U5*12*U6</f>
        <v>10806.531246</v>
      </c>
      <c r="W26" s="5">
        <f>W5*12*W6</f>
        <v>11346.857808299999</v>
      </c>
      <c r="Y26" s="5">
        <f>Y5*12*Y6</f>
        <v>11914.200698715</v>
      </c>
      <c r="AA26" s="5">
        <f>AA5*12*AA6</f>
        <v>12509.91073365075</v>
      </c>
      <c r="AC26" s="5">
        <f>AC5*12*AC6</f>
        <v>13135.406270333286</v>
      </c>
      <c r="AE26" s="5">
        <f>AE5*12*AE6</f>
        <v>13792.17658384995</v>
      </c>
      <c r="AG26" s="5">
        <f>AG5*12*AG6</f>
        <v>14481.785413042449</v>
      </c>
      <c r="AI26" s="5">
        <f>AI5*12*AI6</f>
        <v>15205.874683694572</v>
      </c>
    </row>
    <row r="27" spans="1:35" x14ac:dyDescent="0.25">
      <c r="B27" t="s">
        <v>8</v>
      </c>
      <c r="D27" s="5"/>
      <c r="E27" s="5"/>
      <c r="F27" s="5"/>
      <c r="G27" s="5">
        <f>G10*12</f>
        <v>3900</v>
      </c>
      <c r="H27" s="5"/>
      <c r="I27" s="5">
        <f>I10*12</f>
        <v>4017</v>
      </c>
      <c r="J27" s="5"/>
      <c r="K27" s="5">
        <f>K10*12</f>
        <v>4137.51</v>
      </c>
      <c r="M27" s="5">
        <f>M10*12</f>
        <v>4261.6352999999999</v>
      </c>
      <c r="O27" s="5">
        <f>O10*12</f>
        <v>4389.484359</v>
      </c>
      <c r="Q27" s="5">
        <f>Q10*12</f>
        <v>4521.1688897699996</v>
      </c>
      <c r="S27" s="5">
        <f>S10*12</f>
        <v>4656.8039564630999</v>
      </c>
      <c r="U27" s="5">
        <f>U10*12</f>
        <v>4796.5080751569922</v>
      </c>
      <c r="W27" s="5">
        <f>W10*12</f>
        <v>4940.4033174117021</v>
      </c>
      <c r="Y27" s="5">
        <f>Y10*12</f>
        <v>5088.6154169340534</v>
      </c>
      <c r="AA27" s="5">
        <f>AA10*12</f>
        <v>5241.2738794420748</v>
      </c>
      <c r="AC27" s="5">
        <f>AC10*12</f>
        <v>5398.5120958253374</v>
      </c>
      <c r="AE27" s="5">
        <f>AE10*12</f>
        <v>5560.4674587000973</v>
      </c>
      <c r="AG27" s="5">
        <f>AG10*12</f>
        <v>5727.2814824611005</v>
      </c>
      <c r="AI27" s="5">
        <f>AI10*12</f>
        <v>5899.0999269349331</v>
      </c>
    </row>
    <row r="28" spans="1:35" x14ac:dyDescent="0.25">
      <c r="B28" t="s">
        <v>48</v>
      </c>
      <c r="C28" s="11">
        <v>1.2500000000000001E-2</v>
      </c>
      <c r="D28" s="5"/>
      <c r="E28" s="5"/>
      <c r="F28" s="5"/>
      <c r="G28" s="5">
        <f>G46/100*0.23</f>
        <v>5980</v>
      </c>
      <c r="H28" s="5"/>
      <c r="I28" s="5">
        <f>G28*$C$28+G28</f>
        <v>6054.75</v>
      </c>
      <c r="J28" s="5"/>
      <c r="K28" s="5">
        <f>I28*$C$28+I28</f>
        <v>6130.4343749999998</v>
      </c>
      <c r="L28" s="10"/>
      <c r="M28" s="5">
        <f>K28*$C$28+K28</f>
        <v>6207.0648046874994</v>
      </c>
      <c r="O28" s="5">
        <f>M28*$C$28+M28</f>
        <v>6284.6531147460928</v>
      </c>
      <c r="Q28" s="5">
        <f>O28*$C$28+O28</f>
        <v>6363.2112786804191</v>
      </c>
      <c r="S28" s="5">
        <f>Q28*$C$28+Q28</f>
        <v>6442.751419663924</v>
      </c>
      <c r="U28" s="5">
        <f>S28*$C$28+S28</f>
        <v>6523.2858124097229</v>
      </c>
      <c r="W28" s="5">
        <f>U28*$C$28+U28</f>
        <v>6604.8268850648446</v>
      </c>
      <c r="Y28" s="5">
        <f>W28*$C$28+W28</f>
        <v>6687.387221128155</v>
      </c>
      <c r="AA28" s="5">
        <f>Y28*$C$28+Y28</f>
        <v>6770.979561392257</v>
      </c>
      <c r="AC28" s="5">
        <f>AA28*$C$28+AA28</f>
        <v>6855.6168059096599</v>
      </c>
      <c r="AE28" s="5">
        <f>AC28*$C$28+AC28</f>
        <v>6941.3120159835307</v>
      </c>
      <c r="AG28" s="5">
        <f>AE28*$C$28+AE28</f>
        <v>7028.0784161833253</v>
      </c>
      <c r="AI28" s="5">
        <f>AG28*$C$28+AG28</f>
        <v>7115.9293963856171</v>
      </c>
    </row>
    <row r="29" spans="1:35" x14ac:dyDescent="0.25">
      <c r="B29" t="s">
        <v>9</v>
      </c>
      <c r="D29" s="5"/>
      <c r="E29" s="5"/>
      <c r="F29" s="5"/>
      <c r="G29" s="5">
        <f>G12*G6*12</f>
        <v>4800</v>
      </c>
      <c r="H29" s="5"/>
      <c r="I29" s="5">
        <f>I12*I6*12</f>
        <v>5040</v>
      </c>
      <c r="J29" s="5"/>
      <c r="K29" s="5">
        <f>K12*K6*12</f>
        <v>5292</v>
      </c>
      <c r="M29" s="5">
        <f>M12*M6*12</f>
        <v>5556.6</v>
      </c>
      <c r="O29" s="5">
        <f>O12*O6*12</f>
        <v>5834.43</v>
      </c>
      <c r="Q29" s="5">
        <f>Q12*Q6*12</f>
        <v>6126.1514999999999</v>
      </c>
      <c r="S29" s="5">
        <f>S12*S6*12</f>
        <v>6432.4590749999988</v>
      </c>
      <c r="U29" s="5">
        <f>U12*U6*12</f>
        <v>6754.0820287499982</v>
      </c>
      <c r="W29" s="5">
        <f>W12*W6*12</f>
        <v>7091.7861301874982</v>
      </c>
      <c r="Y29" s="5">
        <f>Y12*Y6*12</f>
        <v>7446.3754366968733</v>
      </c>
      <c r="AA29" s="5">
        <f>AA12*AA6*12</f>
        <v>7818.6942085317169</v>
      </c>
      <c r="AC29" s="5">
        <f>AC12*AC6*12</f>
        <v>8209.6289189583022</v>
      </c>
      <c r="AE29" s="5">
        <f>AE12*AE6*12</f>
        <v>8620.110364906217</v>
      </c>
      <c r="AG29" s="5">
        <f>AG12*AG6*12</f>
        <v>9051.1158831515277</v>
      </c>
      <c r="AI29" s="5">
        <f>AI12*AI6*12</f>
        <v>9503.6716773091048</v>
      </c>
    </row>
    <row r="30" spans="1:35" x14ac:dyDescent="0.25">
      <c r="B30" t="s">
        <v>11</v>
      </c>
      <c r="C30" t="s">
        <v>47</v>
      </c>
      <c r="D30" s="5"/>
      <c r="E30" s="5"/>
      <c r="F30" s="5"/>
      <c r="G30" s="5">
        <f>G46/30</f>
        <v>86666.666666666672</v>
      </c>
      <c r="H30" s="5"/>
      <c r="I30" s="5">
        <f>G30</f>
        <v>86666.666666666672</v>
      </c>
      <c r="J30" s="5"/>
      <c r="K30" s="5">
        <f>I30</f>
        <v>86666.666666666672</v>
      </c>
      <c r="M30" s="5">
        <f>K30</f>
        <v>86666.666666666672</v>
      </c>
      <c r="O30" s="5">
        <f>M30</f>
        <v>86666.666666666672</v>
      </c>
      <c r="Q30" s="5">
        <f>O30</f>
        <v>86666.666666666672</v>
      </c>
      <c r="S30" s="5">
        <f>Q30</f>
        <v>86666.666666666672</v>
      </c>
      <c r="U30" s="5">
        <f>S30</f>
        <v>86666.666666666672</v>
      </c>
      <c r="W30" s="5">
        <f>U30</f>
        <v>86666.666666666672</v>
      </c>
      <c r="Y30" s="5">
        <f>W30</f>
        <v>86666.666666666672</v>
      </c>
      <c r="AA30" s="5">
        <f>Y30</f>
        <v>86666.666666666672</v>
      </c>
      <c r="AC30" s="5">
        <f>AA30</f>
        <v>86666.666666666672</v>
      </c>
      <c r="AE30" s="5">
        <f>AC30</f>
        <v>86666.666666666672</v>
      </c>
      <c r="AG30" s="5">
        <f>AE30</f>
        <v>86666.666666666672</v>
      </c>
      <c r="AI30" s="5">
        <f>AG30</f>
        <v>86666.666666666672</v>
      </c>
    </row>
    <row r="31" spans="1:35" x14ac:dyDescent="0.25">
      <c r="B31" t="s">
        <v>37</v>
      </c>
      <c r="D31" s="5"/>
      <c r="E31" s="5"/>
      <c r="F31" s="5"/>
      <c r="G31" s="5"/>
      <c r="H31" s="5"/>
      <c r="I31" s="5"/>
      <c r="J31" s="5"/>
      <c r="K31" s="5"/>
    </row>
    <row r="32" spans="1:35" x14ac:dyDescent="0.25">
      <c r="B32" t="s">
        <v>73</v>
      </c>
      <c r="D32" s="5"/>
      <c r="E32" s="5"/>
      <c r="F32" s="5"/>
      <c r="G32" s="5">
        <f>(G46*0.55)*0.010549</f>
        <v>15085.07</v>
      </c>
      <c r="H32" s="5"/>
      <c r="I32" s="5">
        <f>(I46*0.55)*0.010549</f>
        <v>15085.07</v>
      </c>
      <c r="J32" s="5"/>
      <c r="K32" s="5">
        <f>(K46*0.55)*0.010549</f>
        <v>15085.07</v>
      </c>
      <c r="M32" s="5">
        <f>(M46*0.55)*0.010549</f>
        <v>15085.07</v>
      </c>
      <c r="O32" s="5">
        <f>(O46*0.55)*0.010549</f>
        <v>15085.07</v>
      </c>
      <c r="Q32" s="5">
        <f>(Q46*0.55)*0.010549</f>
        <v>15085.07</v>
      </c>
      <c r="S32" s="5">
        <f>(S46*0.55)*0.010549</f>
        <v>15085.07</v>
      </c>
      <c r="U32" s="5">
        <f>(U46*0.55)*0.010549</f>
        <v>15085.07</v>
      </c>
      <c r="W32" s="5">
        <f>(W46*0.55)*0.010549</f>
        <v>15085.07</v>
      </c>
      <c r="Y32" s="5">
        <f>(Y46*0.55)*0.010549</f>
        <v>15085.07</v>
      </c>
      <c r="AA32" s="5">
        <f>(AA46*0.55)*0.010549</f>
        <v>15085.07</v>
      </c>
      <c r="AC32" s="5">
        <f>(AC46*0.55)*0.010549</f>
        <v>15085.07</v>
      </c>
      <c r="AE32" s="5">
        <f>(AE46*0.55)*0.010549</f>
        <v>15085.07</v>
      </c>
      <c r="AG32" s="5">
        <f>(AG46*0.55)*0.010549</f>
        <v>15085.07</v>
      </c>
      <c r="AI32" s="5">
        <f>(AI46*0.55)*0.010549</f>
        <v>15085.07</v>
      </c>
    </row>
    <row r="33" spans="1:35" x14ac:dyDescent="0.25">
      <c r="B33" t="s">
        <v>36</v>
      </c>
      <c r="D33" s="5"/>
      <c r="E33" s="5"/>
      <c r="F33" s="5"/>
      <c r="G33" s="8">
        <f>Sheet2!M8</f>
        <v>181163.32293423434</v>
      </c>
      <c r="H33" s="5"/>
      <c r="I33" s="8">
        <f>Sheet2!M9</f>
        <v>179254.06559218263</v>
      </c>
      <c r="J33" s="5"/>
      <c r="K33" s="8">
        <f>Sheet2!M10</f>
        <v>177206.78788249861</v>
      </c>
      <c r="M33" s="8">
        <f>Sheet2!M11</f>
        <v>175011.51230164643</v>
      </c>
      <c r="O33" s="8">
        <f>Sheet2!M12</f>
        <v>172657.54007155265</v>
      </c>
      <c r="Q33" s="8">
        <f>Sheet2!M13</f>
        <v>170133.39899861207</v>
      </c>
      <c r="S33" s="8">
        <f>Sheet2!M14</f>
        <v>167426.78756341612</v>
      </c>
      <c r="U33" s="8">
        <f>Sheet2!M15</f>
        <v>164524.51496872338</v>
      </c>
      <c r="W33" s="8">
        <f>Sheet2!M16</f>
        <v>161412.43685349351</v>
      </c>
      <c r="Y33" s="8">
        <f>Sheet2!M17</f>
        <v>158075.38635968268</v>
      </c>
      <c r="AA33" s="8">
        <f>Sheet2!M18</f>
        <v>154497.10021585305</v>
      </c>
      <c r="AC33" s="8">
        <f>Sheet2!M19</f>
        <v>150660.13947735916</v>
      </c>
      <c r="AE33" s="8">
        <f>Sheet2!M20</f>
        <v>146545.80453683739</v>
      </c>
      <c r="AG33" s="8">
        <f>Sheet2!M21</f>
        <v>142134.04399079562</v>
      </c>
      <c r="AI33" s="8">
        <f>Sheet2!M22</f>
        <v>137403.35691816217</v>
      </c>
    </row>
    <row r="34" spans="1:35" x14ac:dyDescent="0.25">
      <c r="D34" s="5"/>
      <c r="E34" s="5"/>
      <c r="F34" s="5"/>
      <c r="G34" s="5"/>
      <c r="H34" s="5"/>
      <c r="I34" s="5"/>
      <c r="J34" s="5"/>
      <c r="K34" s="5"/>
    </row>
    <row r="35" spans="1:35" x14ac:dyDescent="0.25">
      <c r="B35" t="s">
        <v>12</v>
      </c>
      <c r="D35" s="5"/>
      <c r="E35" s="5"/>
      <c r="F35" s="5"/>
      <c r="G35" s="5">
        <f>G23-SUM(G26:G33)</f>
        <v>-60499.059600900975</v>
      </c>
      <c r="H35" s="5"/>
      <c r="I35" s="5">
        <f>I23-SUM(I26:I33)</f>
        <v>-52062.272258849262</v>
      </c>
      <c r="J35" s="5"/>
      <c r="K35" s="5">
        <f>K23-SUM(K26:K33)</f>
        <v>-43302.810524165339</v>
      </c>
      <c r="M35" s="5">
        <f>M23-SUM(M26:M33)</f>
        <v>-25669.381597000582</v>
      </c>
      <c r="O35" s="5">
        <f>O23-SUM(O26:O33)</f>
        <v>-15962.912911685416</v>
      </c>
      <c r="Q35" s="5">
        <f>Q23-SUM(Q26:Q33)</f>
        <v>-5878.7898544407799</v>
      </c>
      <c r="S35" s="5">
        <f>S23-SUM(S26:S33)</f>
        <v>4600.8082744572894</v>
      </c>
      <c r="U35" s="5">
        <f>U23-SUM(U26:U33)</f>
        <v>15494.721122230287</v>
      </c>
      <c r="W35" s="5">
        <f>W23-SUM(W26:W33)</f>
        <v>26822.873656410899</v>
      </c>
      <c r="Y35" s="5">
        <f>Y23-SUM(Y26:Y33)</f>
        <v>38606.34715723776</v>
      </c>
      <c r="AA35" s="5">
        <f>AA23-SUM(AA26:AA33)</f>
        <v>50867.45516023651</v>
      </c>
      <c r="AC35" s="5">
        <f>AC23-SUM(AC26:AC33)</f>
        <v>63629.824703493796</v>
      </c>
      <c r="AE35" s="5">
        <f>AE23-SUM(AE26:AE33)</f>
        <v>76918.483259758737</v>
      </c>
      <c r="AG35" s="5">
        <f>AG23-SUM(AG26:AG33)</f>
        <v>90759.95176100306</v>
      </c>
      <c r="AI35" s="5">
        <f>AI23-SUM(AI26:AI33)</f>
        <v>105182.34415254981</v>
      </c>
    </row>
    <row r="36" spans="1:35" x14ac:dyDescent="0.25">
      <c r="B36" t="s">
        <v>13</v>
      </c>
      <c r="D36" s="5"/>
      <c r="E36" s="5"/>
      <c r="F36" s="5"/>
      <c r="G36" s="8">
        <f>G35*G11</f>
        <v>-21174.670860315338</v>
      </c>
      <c r="H36" s="5"/>
      <c r="I36" s="8">
        <f>I35*I11</f>
        <v>-18221.795290597242</v>
      </c>
      <c r="J36" s="5"/>
      <c r="K36" s="8">
        <f>K35*K11</f>
        <v>-15155.983683457867</v>
      </c>
      <c r="M36" s="8">
        <f>M35*M11</f>
        <v>-8984.2835589502029</v>
      </c>
      <c r="O36" s="8">
        <f>O35*O11</f>
        <v>-5587.0195190898958</v>
      </c>
      <c r="Q36" s="8">
        <f>Q35*Q11</f>
        <v>-2057.5764490542729</v>
      </c>
      <c r="S36" s="8">
        <f>S35*S11</f>
        <v>1610.2828960600511</v>
      </c>
      <c r="U36" s="8">
        <f>U35*U11</f>
        <v>5423.1523927806002</v>
      </c>
      <c r="W36" s="8">
        <f>W35*W11</f>
        <v>9388.005779743813</v>
      </c>
      <c r="Y36" s="8">
        <f>Y35*Y11</f>
        <v>13512.221505033216</v>
      </c>
      <c r="AA36" s="8">
        <f>AA35*AA11</f>
        <v>17803.609306082777</v>
      </c>
      <c r="AC36" s="8">
        <f>AC35*AC11</f>
        <v>22270.438646222829</v>
      </c>
      <c r="AE36" s="8">
        <f>AE35*AE11</f>
        <v>26921.469140915557</v>
      </c>
      <c r="AG36" s="8">
        <f>AG35*AG11</f>
        <v>31765.983116351068</v>
      </c>
      <c r="AI36" s="8">
        <f>AI35*AI11</f>
        <v>36813.820453392429</v>
      </c>
    </row>
    <row r="37" spans="1:35" x14ac:dyDescent="0.25">
      <c r="B37" t="s">
        <v>14</v>
      </c>
      <c r="D37" s="5"/>
      <c r="E37" s="5"/>
      <c r="F37" s="5"/>
      <c r="G37" s="5">
        <f>G35-G36</f>
        <v>-39324.388740585637</v>
      </c>
      <c r="H37" s="5"/>
      <c r="I37" s="5">
        <f>I35-I36</f>
        <v>-33840.47696825202</v>
      </c>
      <c r="J37" s="5"/>
      <c r="K37" s="5">
        <f>K35-K36</f>
        <v>-28146.826840707472</v>
      </c>
      <c r="M37" s="5">
        <f>M35-M36</f>
        <v>-16685.098038050379</v>
      </c>
      <c r="O37" s="5">
        <f>O35-O36</f>
        <v>-10375.893392595521</v>
      </c>
      <c r="Q37" s="5">
        <f>Q35-Q36</f>
        <v>-3821.213405386507</v>
      </c>
      <c r="S37" s="5">
        <f>S35-S36</f>
        <v>2990.5253783972385</v>
      </c>
      <c r="U37" s="5">
        <f>U35-U36</f>
        <v>10071.568729449686</v>
      </c>
      <c r="W37" s="5">
        <f>W35-W36</f>
        <v>17434.867876667086</v>
      </c>
      <c r="Y37" s="5">
        <f>Y35-Y36</f>
        <v>25094.125652204544</v>
      </c>
      <c r="AA37" s="5">
        <f>AA35-AA36</f>
        <v>33063.845854153733</v>
      </c>
      <c r="AC37" s="5">
        <f>AC35-AC36</f>
        <v>41359.386057270967</v>
      </c>
      <c r="AE37" s="5">
        <f>AE35-AE36</f>
        <v>49997.014118843181</v>
      </c>
      <c r="AG37" s="5">
        <f>AG35-AG36</f>
        <v>58993.968644651992</v>
      </c>
      <c r="AI37" s="5">
        <f>AI35-AI36</f>
        <v>68368.523699157377</v>
      </c>
    </row>
    <row r="38" spans="1:35" x14ac:dyDescent="0.25">
      <c r="D38" s="5"/>
      <c r="E38" s="5"/>
      <c r="F38" s="5"/>
      <c r="G38" s="5"/>
      <c r="H38" s="5"/>
      <c r="I38" s="5"/>
      <c r="J38" s="5"/>
      <c r="K38" s="5"/>
    </row>
    <row r="39" spans="1:35" x14ac:dyDescent="0.25">
      <c r="A39" t="s">
        <v>62</v>
      </c>
      <c r="D39" s="5"/>
      <c r="E39" s="5"/>
      <c r="F39" s="5"/>
      <c r="G39" s="5"/>
      <c r="H39" s="5"/>
      <c r="I39" s="5"/>
      <c r="J39" s="5"/>
      <c r="K39" s="5"/>
    </row>
    <row r="40" spans="1:35" x14ac:dyDescent="0.25">
      <c r="B40" t="s">
        <v>63</v>
      </c>
      <c r="D40" s="5"/>
      <c r="E40" s="5"/>
      <c r="F40" s="5"/>
      <c r="G40" s="14">
        <f>G37/SUM(G55:G56)</f>
        <v>-8.1810659453996668E-2</v>
      </c>
      <c r="H40" s="5"/>
      <c r="I40" s="14">
        <f>I37/SUM(I55:I56)</f>
        <v>-6.9607763223928698E-2</v>
      </c>
      <c r="J40" s="5"/>
      <c r="K40" s="14">
        <f>K37/SUM(K55:K56)</f>
        <v>-5.7226075537773924E-2</v>
      </c>
      <c r="M40" s="14">
        <f>M37/SUM(M55:M56)</f>
        <v>-3.3150415322516648E-2</v>
      </c>
      <c r="O40" s="14">
        <f>O37/SUM(O55:O56)</f>
        <v>-2.0359895181702472E-2</v>
      </c>
      <c r="Q40" s="14">
        <f>Q37/SUM(Q55:Q56)</f>
        <v>-7.4028873417991458E-3</v>
      </c>
      <c r="S40" s="14">
        <f>S37/SUM(S55:S56)</f>
        <v>5.71812534506914E-3</v>
      </c>
      <c r="U40" s="14">
        <f>U37/SUM(U55:U56)</f>
        <v>1.9000394142229968E-2</v>
      </c>
      <c r="W40" s="14">
        <f>W37/SUM(W55:W56)</f>
        <v>3.2440894550719988E-2</v>
      </c>
      <c r="Y40" s="14">
        <f>Y37/SUM(Y55:Y56)</f>
        <v>4.6036316429166155E-2</v>
      </c>
      <c r="AA40" s="14">
        <f>AA37/SUM(AA55:AA56)</f>
        <v>5.9783054166359061E-2</v>
      </c>
      <c r="AC40" s="14">
        <f>AC37/SUM(AC55:AC56)</f>
        <v>7.3677196969592323E-2</v>
      </c>
      <c r="AE40" s="14">
        <f>AE37/SUM(AE55:AE56)</f>
        <v>8.7714519340304678E-2</v>
      </c>
      <c r="AG40" s="14">
        <f>AG37/SUM(AG55:AG56)</f>
        <v>0.10189047181743367</v>
      </c>
      <c r="AI40" s="14">
        <f>AI37/SUM(AI55:AI56)</f>
        <v>0.11620017207806198</v>
      </c>
    </row>
    <row r="41" spans="1:35" x14ac:dyDescent="0.25">
      <c r="D41" s="5"/>
      <c r="E41" s="5"/>
      <c r="F41" s="5"/>
      <c r="G41" s="5"/>
      <c r="H41" s="5"/>
      <c r="I41" s="5"/>
      <c r="J41" s="5"/>
      <c r="K41" s="5"/>
    </row>
    <row r="42" spans="1:35" x14ac:dyDescent="0.25">
      <c r="A42" t="s">
        <v>1</v>
      </c>
      <c r="D42" s="5"/>
      <c r="E42" s="5"/>
      <c r="F42" s="5"/>
      <c r="G42" s="5"/>
      <c r="H42" s="5"/>
      <c r="I42" s="5"/>
      <c r="J42" s="5"/>
      <c r="K42" s="5"/>
    </row>
    <row r="43" spans="1:35" x14ac:dyDescent="0.25">
      <c r="A43" t="s">
        <v>5</v>
      </c>
      <c r="D43" s="5"/>
      <c r="E43" s="5"/>
      <c r="F43" s="5"/>
      <c r="G43" s="5"/>
      <c r="H43" s="5"/>
      <c r="I43" s="5"/>
      <c r="J43" s="5"/>
      <c r="K43" s="5"/>
    </row>
    <row r="44" spans="1:35" x14ac:dyDescent="0.25">
      <c r="B44" t="s">
        <v>124</v>
      </c>
      <c r="D44" s="5"/>
      <c r="E44" s="5"/>
      <c r="F44" s="5"/>
      <c r="G44" s="5">
        <v>526981.62236441043</v>
      </c>
      <c r="H44" s="5"/>
      <c r="I44" s="5">
        <v>590393.39989968808</v>
      </c>
      <c r="J44" s="5"/>
      <c r="K44" s="5">
        <v>651955.08344049298</v>
      </c>
      <c r="M44" s="5">
        <v>716590.15673595713</v>
      </c>
      <c r="O44" s="5">
        <v>774177.30202513863</v>
      </c>
      <c r="Q44" s="5">
        <v>829471.62495517451</v>
      </c>
      <c r="S44" s="5">
        <v>882301.81391979102</v>
      </c>
      <c r="U44" s="5">
        <v>932484.01609039004</v>
      </c>
      <c r="W44" s="15">
        <v>979820.92661232001</v>
      </c>
      <c r="X44" s="15"/>
      <c r="Y44" s="15">
        <v>1024100.811859278</v>
      </c>
      <c r="Z44" s="15"/>
      <c r="AA44" s="15">
        <v>1065096.4619770413</v>
      </c>
      <c r="AB44" s="15"/>
      <c r="AC44" s="15">
        <v>1102564.0676033602</v>
      </c>
      <c r="AD44" s="15"/>
      <c r="AE44" s="15">
        <v>1136242.0152808633</v>
      </c>
      <c r="AF44" s="15"/>
      <c r="AG44" s="15">
        <v>1165849.5956838117</v>
      </c>
      <c r="AH44" s="15"/>
      <c r="AI44" s="15">
        <v>1191085.6183542877</v>
      </c>
    </row>
    <row r="45" spans="1:35" x14ac:dyDescent="0.25">
      <c r="B45" t="s">
        <v>123</v>
      </c>
      <c r="C45" t="s">
        <v>126</v>
      </c>
      <c r="D45" s="5"/>
      <c r="E45" s="5"/>
      <c r="F45" s="5"/>
      <c r="G45" s="5">
        <f>G8*G7*G4*12*0.1</f>
        <v>24477.600000000002</v>
      </c>
      <c r="H45" s="5"/>
      <c r="I45" s="5">
        <f>I8*I7*I4*12*0.1</f>
        <v>25211.928</v>
      </c>
      <c r="J45" s="5"/>
      <c r="K45" s="5">
        <f>K8*K7*K4*12*0.1</f>
        <v>25968.285839999997</v>
      </c>
      <c r="M45" s="5">
        <f>M8*M7*M4*12*0.1</f>
        <v>27600.972747600004</v>
      </c>
      <c r="O45" s="5">
        <f>O8*O7*O4*12*0.1</f>
        <v>28429.001930027996</v>
      </c>
      <c r="Q45" s="5">
        <f>Q8*Q7*Q4*12*0.1</f>
        <v>29281.87198792884</v>
      </c>
      <c r="S45" s="5">
        <f>S8*S7*S4*12*0.1</f>
        <v>30160.328147566703</v>
      </c>
      <c r="U45" s="5">
        <f>U8*U7*U4*12*0.1</f>
        <v>31065.137991993714</v>
      </c>
      <c r="W45" s="5">
        <f>W8*W7*W4*12*0.1</f>
        <v>31997.092131753518</v>
      </c>
      <c r="X45" s="15"/>
      <c r="Y45" s="5">
        <f>Y8*Y7*Y4*12*0.1</f>
        <v>32957.00489570613</v>
      </c>
      <c r="Z45" s="15"/>
      <c r="AA45" s="5">
        <f>AA8*AA7*AA4*12*0.1</f>
        <v>33945.715042577307</v>
      </c>
      <c r="AB45" s="15"/>
      <c r="AC45" s="5">
        <f>AC8*AC7*AC4*12*0.1</f>
        <v>34964.086493854622</v>
      </c>
      <c r="AD45" s="15"/>
      <c r="AE45" s="5">
        <f>AE8*AE7*AE4*12*0.1</f>
        <v>36013.009088670267</v>
      </c>
      <c r="AF45" s="15"/>
      <c r="AG45" s="5">
        <f>AG8*AG7*AG4*12*0.1</f>
        <v>37093.399361330376</v>
      </c>
      <c r="AH45" s="15"/>
      <c r="AI45" s="5">
        <f>AI8*AI7*AI4*12*0.1</f>
        <v>38206.201342170287</v>
      </c>
    </row>
    <row r="46" spans="1:35" x14ac:dyDescent="0.25">
      <c r="B46" t="s">
        <v>3</v>
      </c>
      <c r="D46" s="5"/>
      <c r="E46" s="5"/>
      <c r="F46" s="5"/>
      <c r="G46" s="5">
        <v>2600000</v>
      </c>
      <c r="H46" s="5"/>
      <c r="I46" s="5">
        <v>2600000</v>
      </c>
      <c r="J46" s="5"/>
      <c r="K46" s="5">
        <v>2600000</v>
      </c>
      <c r="M46" s="5">
        <v>2600000</v>
      </c>
      <c r="O46" s="5">
        <v>2600000</v>
      </c>
      <c r="Q46" s="5">
        <v>2600000</v>
      </c>
      <c r="S46" s="5">
        <v>2600000</v>
      </c>
      <c r="U46" s="5">
        <v>2600000</v>
      </c>
      <c r="W46" s="5">
        <v>2600000</v>
      </c>
      <c r="Y46" s="5">
        <v>2600000</v>
      </c>
      <c r="AA46" s="5">
        <v>2600000</v>
      </c>
      <c r="AC46" s="5">
        <v>2600000</v>
      </c>
      <c r="AE46" s="5">
        <v>2600000</v>
      </c>
      <c r="AG46" s="5">
        <v>2600000</v>
      </c>
      <c r="AI46" s="5">
        <v>2600000</v>
      </c>
    </row>
    <row r="47" spans="1:35" x14ac:dyDescent="0.25">
      <c r="B47" t="s">
        <v>4</v>
      </c>
      <c r="D47" s="5"/>
      <c r="E47" s="5"/>
      <c r="F47" s="5"/>
      <c r="G47" s="5">
        <f>-G30</f>
        <v>-86666.666666666672</v>
      </c>
      <c r="H47" s="5"/>
      <c r="I47" s="5">
        <f>G47-I30</f>
        <v>-173333.33333333334</v>
      </c>
      <c r="J47" s="5"/>
      <c r="K47" s="5">
        <f>I47-K30</f>
        <v>-260000</v>
      </c>
      <c r="M47" s="5">
        <f>K47-M30</f>
        <v>-346666.66666666669</v>
      </c>
      <c r="O47" s="5">
        <f>M47-O30</f>
        <v>-433333.33333333337</v>
      </c>
      <c r="Q47" s="5">
        <f>O47-Q30</f>
        <v>-520000.00000000006</v>
      </c>
      <c r="S47" s="5">
        <f>Q47-S30</f>
        <v>-606666.66666666674</v>
      </c>
      <c r="U47" s="5">
        <f>S47-U30</f>
        <v>-693333.33333333337</v>
      </c>
      <c r="W47" s="5">
        <f>U47-W30</f>
        <v>-780000</v>
      </c>
      <c r="Y47" s="5">
        <f>W47-Y30</f>
        <v>-866666.66666666663</v>
      </c>
      <c r="AA47" s="5">
        <f>Y47-AA30</f>
        <v>-953333.33333333326</v>
      </c>
      <c r="AC47" s="5">
        <f>AA47-AC30</f>
        <v>-1039999.9999999999</v>
      </c>
      <c r="AE47" s="5">
        <f>AC47-AE30</f>
        <v>-1126666.6666666665</v>
      </c>
      <c r="AG47" s="5">
        <f>AE47-AG30</f>
        <v>-1213333.3333333333</v>
      </c>
      <c r="AI47" s="5">
        <f>AG47-AI30</f>
        <v>-1300000</v>
      </c>
    </row>
    <row r="48" spans="1:35" x14ac:dyDescent="0.25">
      <c r="D48" s="5"/>
      <c r="E48" s="5"/>
      <c r="F48" s="5"/>
      <c r="G48" s="5"/>
      <c r="H48" s="5"/>
      <c r="I48" s="5"/>
      <c r="J48" s="5"/>
      <c r="K48" s="5"/>
    </row>
    <row r="49" spans="1:35" ht="15.75" thickBot="1" x14ac:dyDescent="0.3">
      <c r="B49" t="s">
        <v>21</v>
      </c>
      <c r="D49" s="5"/>
      <c r="E49" s="5"/>
      <c r="F49" s="5"/>
      <c r="G49" s="12">
        <f>SUM(G44:G48)</f>
        <v>3064792.5556977438</v>
      </c>
      <c r="H49" s="5"/>
      <c r="I49" s="12">
        <f>SUM(I44:I48)</f>
        <v>3042271.9945663544</v>
      </c>
      <c r="J49" s="5"/>
      <c r="K49" s="12">
        <f>SUM(K44:K48)</f>
        <v>3017923.3692804929</v>
      </c>
      <c r="M49" s="12">
        <f>SUM(M44:M48)</f>
        <v>2997524.4628168908</v>
      </c>
      <c r="O49" s="12">
        <f>SUM(O44:O48)</f>
        <v>2969272.9706218331</v>
      </c>
      <c r="Q49" s="12">
        <f>SUM(Q44:Q48)</f>
        <v>2938753.4969431031</v>
      </c>
      <c r="S49" s="12">
        <f>SUM(S44:S48)</f>
        <v>2905795.4754006909</v>
      </c>
      <c r="U49" s="12">
        <f>SUM(U44:U48)</f>
        <v>2870215.8207490505</v>
      </c>
      <c r="W49" s="12">
        <f>SUM(W44:W48)</f>
        <v>2831818.0187440738</v>
      </c>
      <c r="Y49" s="12">
        <f>SUM(Y44:Y48)</f>
        <v>2790391.1500883177</v>
      </c>
      <c r="AA49" s="12">
        <f>SUM(AA44:AA48)</f>
        <v>2745708.8436862854</v>
      </c>
      <c r="AC49" s="12">
        <f>SUM(AC44:AC48)</f>
        <v>2697528.1540972148</v>
      </c>
      <c r="AE49" s="12">
        <f>SUM(AE44:AE48)</f>
        <v>2645588.3577028671</v>
      </c>
      <c r="AG49" s="12">
        <f>SUM(AG44:AG48)</f>
        <v>2589609.6617118092</v>
      </c>
      <c r="AI49" s="12">
        <f>SUM(AI44:AI48)</f>
        <v>2529291.8196964581</v>
      </c>
    </row>
    <row r="50" spans="1:35" ht="15.75" thickTop="1" x14ac:dyDescent="0.25">
      <c r="A50" t="s">
        <v>23</v>
      </c>
      <c r="D50" s="5"/>
      <c r="E50" s="5"/>
      <c r="F50" s="5"/>
      <c r="G50" s="5"/>
      <c r="H50" s="5"/>
      <c r="I50" s="5"/>
      <c r="J50" s="5"/>
      <c r="K50" s="5"/>
    </row>
    <row r="51" spans="1:35" x14ac:dyDescent="0.25">
      <c r="B51" t="s">
        <v>72</v>
      </c>
      <c r="D51" s="5"/>
      <c r="E51" s="5"/>
      <c r="F51" s="5"/>
      <c r="G51" s="5">
        <f>G4*G6*0.5*G8</f>
        <v>10528</v>
      </c>
      <c r="H51" s="5"/>
      <c r="I51" s="5">
        <f>I4*I6*0.5*I8</f>
        <v>10843.84</v>
      </c>
      <c r="J51" s="5"/>
      <c r="K51" s="5">
        <f>K4*K6*0.5*K8</f>
        <v>11169.155199999999</v>
      </c>
      <c r="M51" s="5">
        <f>M4*M6*0.5*M8</f>
        <v>11871.386128</v>
      </c>
      <c r="O51" s="5">
        <f>O4*O6*0.5*O8</f>
        <v>12227.527711840001</v>
      </c>
      <c r="Q51" s="5">
        <f>Q4*Q6*0.5*Q8</f>
        <v>12594.3535431952</v>
      </c>
      <c r="S51" s="5">
        <f>S4*S6*0.5*S8</f>
        <v>12972.184149491055</v>
      </c>
      <c r="U51" s="5">
        <f>U4*U6*0.5*U8</f>
        <v>13361.349673975788</v>
      </c>
      <c r="W51" s="5">
        <f>W4*W6*0.5*W8</f>
        <v>13762.190164195061</v>
      </c>
      <c r="Y51" s="5">
        <f>Y4*Y6*0.5*Y8</f>
        <v>14175.055869120913</v>
      </c>
      <c r="AA51" s="5">
        <f>AA4*AA6*0.5*AA8</f>
        <v>14600.307545194541</v>
      </c>
      <c r="AC51" s="5">
        <f>AC4*AC6*0.5*AC8</f>
        <v>15038.316771550375</v>
      </c>
      <c r="AE51" s="5">
        <f>AE4*AE6*0.5*AE8</f>
        <v>15489.466274696888</v>
      </c>
      <c r="AG51" s="5">
        <f>AG4*AG6*0.5*AG8</f>
        <v>15954.150262937796</v>
      </c>
      <c r="AI51" s="5">
        <f>AI4*AI6*0.5*AI8</f>
        <v>16432.774770825927</v>
      </c>
    </row>
    <row r="52" spans="1:35" x14ac:dyDescent="0.25">
      <c r="B52" t="s">
        <v>38</v>
      </c>
      <c r="D52" s="5"/>
      <c r="E52" s="5"/>
      <c r="F52" s="5"/>
      <c r="G52" s="5">
        <f>Sheet2!I20</f>
        <v>2573588.9444383294</v>
      </c>
      <c r="H52" s="5"/>
      <c r="I52" s="5">
        <f>Sheet2!I32</f>
        <v>2545268.6315346067</v>
      </c>
      <c r="J52" s="5"/>
      <c r="K52" s="5">
        <f>Sheet2!I44</f>
        <v>2514901.0409212005</v>
      </c>
      <c r="M52" s="5">
        <f>Sheet2!I56</f>
        <v>2482338.1747269412</v>
      </c>
      <c r="O52" s="5">
        <f>Sheet2!I68</f>
        <v>2447421.3363025887</v>
      </c>
      <c r="Q52" s="5">
        <f>Sheet2!I80</f>
        <v>2409980.3568052957</v>
      </c>
      <c r="S52" s="5">
        <f>Sheet2!I92</f>
        <v>2369832.7658728063</v>
      </c>
      <c r="U52" s="5">
        <f>Sheet2!I104</f>
        <v>2326782.9023456252</v>
      </c>
      <c r="W52" s="5">
        <f>Sheet2!I116</f>
        <v>2280620.9607032132</v>
      </c>
      <c r="Y52" s="5">
        <f>Sheet2!I128</f>
        <v>2231121.9685669905</v>
      </c>
      <c r="AA52" s="5">
        <f>Sheet2!I140</f>
        <v>2178044.6902869386</v>
      </c>
      <c r="AC52" s="5">
        <f>Sheet2!I152</f>
        <v>2121130.4512683931</v>
      </c>
      <c r="AE52" s="5">
        <f>Sheet2!I164</f>
        <v>2060101.8773093254</v>
      </c>
      <c r="AG52" s="5">
        <f>Sheet2!I176</f>
        <v>1994661.5428042163</v>
      </c>
      <c r="AI52" s="5">
        <f>Sheet2!I188</f>
        <v>1924490.5212264734</v>
      </c>
    </row>
    <row r="53" spans="1:35" x14ac:dyDescent="0.25">
      <c r="B53" t="s">
        <v>15</v>
      </c>
      <c r="D53" s="5"/>
      <c r="E53" s="5"/>
      <c r="F53" s="5"/>
      <c r="G53" s="5"/>
      <c r="H53" s="5"/>
      <c r="I53" s="5"/>
      <c r="J53" s="5"/>
      <c r="K53" s="5"/>
    </row>
    <row r="54" spans="1:35" x14ac:dyDescent="0.25">
      <c r="D54" s="5"/>
      <c r="E54" s="5"/>
      <c r="F54" s="5"/>
      <c r="G54" s="5"/>
      <c r="H54" s="5"/>
      <c r="I54" s="5"/>
      <c r="J54" s="5"/>
      <c r="K54" s="5"/>
    </row>
    <row r="55" spans="1:35" x14ac:dyDescent="0.25">
      <c r="B55" t="s">
        <v>28</v>
      </c>
      <c r="D55" s="5"/>
      <c r="E55" s="5"/>
      <c r="F55" s="5"/>
      <c r="G55" s="5">
        <f>G46*20%</f>
        <v>520000</v>
      </c>
      <c r="H55" s="5"/>
      <c r="I55" s="5">
        <f>$G$55</f>
        <v>520000</v>
      </c>
      <c r="J55" s="5"/>
      <c r="K55" s="5">
        <f>$G$55</f>
        <v>520000</v>
      </c>
      <c r="M55" s="5">
        <f>$G$55</f>
        <v>520000</v>
      </c>
      <c r="O55" s="5">
        <f>$G$55</f>
        <v>520000</v>
      </c>
      <c r="Q55" s="5">
        <f>$G$55</f>
        <v>520000</v>
      </c>
      <c r="S55" s="5">
        <f>$G$55</f>
        <v>520000</v>
      </c>
      <c r="U55" s="5">
        <f>$G$55</f>
        <v>520000</v>
      </c>
      <c r="W55" s="5">
        <f>$G$55</f>
        <v>520000</v>
      </c>
      <c r="Y55" s="5">
        <f>$G$55</f>
        <v>520000</v>
      </c>
      <c r="AA55" s="5">
        <f>$G$55</f>
        <v>520000</v>
      </c>
      <c r="AC55" s="5">
        <f>$G$55</f>
        <v>520000</v>
      </c>
      <c r="AE55" s="5">
        <f>$G$55</f>
        <v>520000</v>
      </c>
      <c r="AG55" s="5">
        <f>$G$55</f>
        <v>520000</v>
      </c>
      <c r="AI55" s="5">
        <f>$G$55</f>
        <v>520000</v>
      </c>
    </row>
    <row r="56" spans="1:35" x14ac:dyDescent="0.25">
      <c r="B56" t="s">
        <v>24</v>
      </c>
      <c r="D56" s="5"/>
      <c r="E56" s="5"/>
      <c r="F56" s="5"/>
      <c r="G56" s="5">
        <f>G37</f>
        <v>-39324.388740585637</v>
      </c>
      <c r="H56" s="5"/>
      <c r="I56" s="5">
        <f>I37</f>
        <v>-33840.47696825202</v>
      </c>
      <c r="J56" s="5"/>
      <c r="K56" s="5">
        <f>K37</f>
        <v>-28146.826840707472</v>
      </c>
      <c r="M56" s="5">
        <f>M37</f>
        <v>-16685.098038050379</v>
      </c>
      <c r="O56" s="5">
        <f>O37</f>
        <v>-10375.893392595521</v>
      </c>
      <c r="Q56" s="5">
        <f>Q37</f>
        <v>-3821.213405386507</v>
      </c>
      <c r="S56" s="5">
        <f>S37</f>
        <v>2990.5253783972385</v>
      </c>
      <c r="U56" s="5">
        <f>U37</f>
        <v>10071.568729449686</v>
      </c>
      <c r="W56" s="5">
        <f>W37</f>
        <v>17434.867876667086</v>
      </c>
      <c r="Y56" s="5">
        <f>Y37</f>
        <v>25094.125652204544</v>
      </c>
      <c r="AA56" s="5">
        <f>AA37</f>
        <v>33063.845854153733</v>
      </c>
      <c r="AC56" s="5">
        <f>AC37</f>
        <v>41359.386057270967</v>
      </c>
      <c r="AE56" s="5">
        <f>AE37</f>
        <v>49997.014118843181</v>
      </c>
      <c r="AG56" s="5">
        <f>AG37</f>
        <v>58993.968644651992</v>
      </c>
      <c r="AI56" s="5">
        <f>AI37</f>
        <v>68368.523699157377</v>
      </c>
    </row>
    <row r="57" spans="1:35" x14ac:dyDescent="0.25">
      <c r="D57" s="5"/>
      <c r="E57" s="5"/>
      <c r="F57" s="5"/>
      <c r="G57" s="5"/>
      <c r="H57" s="5"/>
      <c r="I57" s="5"/>
      <c r="J57" s="5"/>
      <c r="K57" s="5"/>
    </row>
    <row r="58" spans="1:35" x14ac:dyDescent="0.25">
      <c r="D58" s="5"/>
      <c r="E58" s="5"/>
      <c r="F58" s="5"/>
      <c r="G58" s="5"/>
      <c r="H58" s="5"/>
      <c r="I58" s="5"/>
      <c r="J58" s="5"/>
      <c r="K58" s="5"/>
    </row>
    <row r="59" spans="1:35" ht="15.75" thickBot="1" x14ac:dyDescent="0.3">
      <c r="B59" t="s">
        <v>22</v>
      </c>
      <c r="D59" s="5"/>
      <c r="E59" s="5"/>
      <c r="F59" s="5"/>
      <c r="G59" s="12">
        <f>SUM(G51:G58)</f>
        <v>3064792.5556977438</v>
      </c>
      <c r="H59" s="5"/>
      <c r="I59" s="12">
        <f>SUM(I51:I58)</f>
        <v>3042271.9945663544</v>
      </c>
      <c r="J59" s="5"/>
      <c r="K59" s="12">
        <f>SUM(K51:K58)</f>
        <v>3017923.3692804929</v>
      </c>
      <c r="M59" s="12">
        <f>SUM(M51:M58)</f>
        <v>2997524.4628168908</v>
      </c>
      <c r="O59" s="12">
        <f>SUM(O51:O58)</f>
        <v>2969272.9706218331</v>
      </c>
      <c r="Q59" s="12">
        <f>SUM(Q51:Q58)</f>
        <v>2938753.4969431045</v>
      </c>
      <c r="S59" s="12">
        <f>SUM(S51:S58)</f>
        <v>2905795.4754006946</v>
      </c>
      <c r="U59" s="12">
        <f>SUM(U51:U58)</f>
        <v>2870215.8207490505</v>
      </c>
      <c r="W59" s="12">
        <f>SUM(W51:W58)</f>
        <v>2831818.0187440752</v>
      </c>
      <c r="Y59" s="12">
        <f>SUM(Y51:Y58)</f>
        <v>2790391.1500883163</v>
      </c>
      <c r="AA59" s="12">
        <f>SUM(AA51:AA58)</f>
        <v>2745708.8436862868</v>
      </c>
      <c r="AC59" s="12">
        <f>SUM(AC51:AC58)</f>
        <v>2697528.1540972148</v>
      </c>
      <c r="AE59" s="12">
        <f>SUM(AE51:AE58)</f>
        <v>2645588.3577028657</v>
      </c>
      <c r="AG59" s="12">
        <f>SUM(AG51:AG58)</f>
        <v>2589609.661711806</v>
      </c>
      <c r="AI59" s="12">
        <f>SUM(AI51:AI58)</f>
        <v>2529291.8196964567</v>
      </c>
    </row>
    <row r="60" spans="1:35" ht="15.75" thickTop="1" x14ac:dyDescent="0.25">
      <c r="D60" s="5"/>
      <c r="E60" s="5"/>
      <c r="F60" s="5"/>
      <c r="G60" s="5"/>
      <c r="H60" s="5"/>
      <c r="I60" s="5"/>
      <c r="J60" s="5"/>
      <c r="K60" s="5"/>
    </row>
    <row r="61" spans="1:35" x14ac:dyDescent="0.25">
      <c r="B61" t="s">
        <v>25</v>
      </c>
      <c r="D61" s="5"/>
      <c r="E61" s="5"/>
      <c r="F61" s="5"/>
      <c r="G61" s="5">
        <f>G49-G59</f>
        <v>0</v>
      </c>
      <c r="H61" s="5"/>
      <c r="I61" s="5">
        <f>I49-I59</f>
        <v>0</v>
      </c>
      <c r="J61" s="5"/>
      <c r="K61" s="5">
        <f>K49-K59</f>
        <v>0</v>
      </c>
      <c r="M61" s="5">
        <f>M49-M59</f>
        <v>0</v>
      </c>
      <c r="O61" s="5">
        <f>O49-O59</f>
        <v>0</v>
      </c>
      <c r="Q61" s="5">
        <f>Q49-Q59</f>
        <v>0</v>
      </c>
      <c r="S61" s="5">
        <f>S49-S59</f>
        <v>-3.7252902984619141E-9</v>
      </c>
      <c r="U61" s="5">
        <f>U49-U59</f>
        <v>0</v>
      </c>
      <c r="W61" s="5">
        <f>W49-W59</f>
        <v>0</v>
      </c>
      <c r="Y61" s="5">
        <f>Y49-Y59</f>
        <v>0</v>
      </c>
      <c r="AA61" s="5">
        <f>AA49-AA59</f>
        <v>0</v>
      </c>
      <c r="AC61" s="5">
        <f>AC49-AC59</f>
        <v>0</v>
      </c>
      <c r="AE61" s="5">
        <f>AE49-AE59</f>
        <v>0</v>
      </c>
      <c r="AG61" s="5">
        <f>AG49-AG59</f>
        <v>0</v>
      </c>
      <c r="AI61" s="5">
        <f>AI49-AI59</f>
        <v>0</v>
      </c>
    </row>
    <row r="62" spans="1:35" x14ac:dyDescent="0.25">
      <c r="D62" s="5"/>
      <c r="E62" s="5"/>
      <c r="F62" s="5"/>
      <c r="G62" s="5"/>
      <c r="H62" s="5"/>
      <c r="I62" s="5"/>
      <c r="J62" s="5"/>
      <c r="K62" s="5"/>
      <c r="M62" s="5"/>
      <c r="O62" s="5"/>
      <c r="Q62" s="5"/>
      <c r="S62" s="5"/>
      <c r="U62" s="5"/>
      <c r="W62" s="5"/>
      <c r="Y62" s="5"/>
      <c r="AA62" s="5"/>
      <c r="AC62" s="5"/>
      <c r="AE62" s="5"/>
      <c r="AG62" s="5"/>
      <c r="AI62" s="5"/>
    </row>
    <row r="63" spans="1:35" x14ac:dyDescent="0.25">
      <c r="A63" t="s">
        <v>74</v>
      </c>
      <c r="D63" s="5"/>
      <c r="E63" s="5"/>
      <c r="F63" s="5"/>
      <c r="G63" s="5"/>
      <c r="H63" s="5"/>
      <c r="I63" s="5"/>
      <c r="J63" s="5"/>
      <c r="K63" s="5"/>
    </row>
    <row r="64" spans="1:35" x14ac:dyDescent="0.25">
      <c r="D64" s="5"/>
      <c r="E64" s="5"/>
      <c r="F64" s="5"/>
      <c r="G64" s="5"/>
      <c r="H64" s="5"/>
      <c r="I64" s="5"/>
      <c r="J64" s="5"/>
      <c r="K64" s="5"/>
    </row>
    <row r="65" spans="1:35" x14ac:dyDescent="0.25">
      <c r="A65" t="s">
        <v>75</v>
      </c>
      <c r="D65" s="5"/>
      <c r="E65" s="5"/>
      <c r="F65" s="5"/>
      <c r="G65" s="5"/>
      <c r="H65" s="5"/>
      <c r="I65" s="5"/>
      <c r="J65" s="5"/>
      <c r="K65" s="5"/>
    </row>
    <row r="66" spans="1:35" x14ac:dyDescent="0.25">
      <c r="B66" t="s">
        <v>76</v>
      </c>
      <c r="D66" s="5"/>
      <c r="E66" s="5">
        <v>0</v>
      </c>
      <c r="F66" s="5"/>
      <c r="G66" s="5">
        <f>G23-SUM(G26:G29)</f>
        <v>222416</v>
      </c>
      <c r="H66" s="5"/>
      <c r="I66" s="5">
        <f>I23-SUM(I26:I29)</f>
        <v>228943.53</v>
      </c>
      <c r="J66" s="5"/>
      <c r="K66" s="5">
        <f>K23-SUM(K26:K29)</f>
        <v>235655.71402499996</v>
      </c>
      <c r="M66" s="5">
        <f>M23-SUM(M26:M29)</f>
        <v>251093.86737131252</v>
      </c>
      <c r="O66" s="5">
        <f>O23-SUM(O26:O29)</f>
        <v>258446.36382653393</v>
      </c>
      <c r="Q66" s="5">
        <f>Q23-SUM(Q26:Q29)</f>
        <v>266006.34581083799</v>
      </c>
      <c r="S66" s="5">
        <f>S23-SUM(S26:S29)</f>
        <v>273779.33250454004</v>
      </c>
      <c r="U66" s="5">
        <f>U23-SUM(U26:U29)</f>
        <v>281770.97275762033</v>
      </c>
      <c r="W66" s="5">
        <f>W23-SUM(W26:W29)</f>
        <v>289987.0471765711</v>
      </c>
      <c r="Y66" s="5">
        <f>Y23-SUM(Y26:Y29)</f>
        <v>298433.47018358711</v>
      </c>
      <c r="AA66" s="5">
        <f>AA23-SUM(AA26:AA29)</f>
        <v>307116.29204275628</v>
      </c>
      <c r="AC66" s="5">
        <f>AC23-SUM(AC26:AC29)</f>
        <v>316041.70084751962</v>
      </c>
      <c r="AE66" s="5">
        <f>AE23-SUM(AE26:AE29)</f>
        <v>325216.02446326276</v>
      </c>
      <c r="AG66" s="5">
        <f>AG23-SUM(AG26:AG29)</f>
        <v>334645.73241846537</v>
      </c>
      <c r="AI66" s="5">
        <f>AI23-SUM(AI26:AI29)</f>
        <v>344337.43773737864</v>
      </c>
    </row>
    <row r="67" spans="1:35" x14ac:dyDescent="0.25">
      <c r="B67" t="s">
        <v>77</v>
      </c>
      <c r="D67" s="5"/>
      <c r="E67" s="5"/>
      <c r="F67" s="5"/>
      <c r="G67" s="8">
        <f>G30</f>
        <v>86666.666666666672</v>
      </c>
      <c r="H67" s="5"/>
      <c r="I67" s="8">
        <f>I30</f>
        <v>86666.666666666672</v>
      </c>
      <c r="J67" s="5"/>
      <c r="K67" s="8">
        <f>K30</f>
        <v>86666.666666666672</v>
      </c>
      <c r="M67" s="8">
        <f>M30</f>
        <v>86666.666666666672</v>
      </c>
      <c r="O67" s="8">
        <f>O30</f>
        <v>86666.666666666672</v>
      </c>
      <c r="Q67" s="8">
        <f>Q30</f>
        <v>86666.666666666672</v>
      </c>
      <c r="S67" s="8">
        <f>S30</f>
        <v>86666.666666666672</v>
      </c>
      <c r="U67" s="8">
        <f>U30</f>
        <v>86666.666666666672</v>
      </c>
      <c r="W67" s="8">
        <f>W30</f>
        <v>86666.666666666672</v>
      </c>
      <c r="Y67" s="8">
        <f>Y30</f>
        <v>86666.666666666672</v>
      </c>
      <c r="AA67" s="8">
        <f>AA30</f>
        <v>86666.666666666672</v>
      </c>
      <c r="AC67" s="8">
        <f>AC30</f>
        <v>86666.666666666672</v>
      </c>
      <c r="AE67" s="8">
        <f>AE30</f>
        <v>86666.666666666672</v>
      </c>
      <c r="AG67" s="8">
        <f>AG30</f>
        <v>86666.666666666672</v>
      </c>
      <c r="AI67" s="8">
        <f>AI30</f>
        <v>86666.666666666672</v>
      </c>
    </row>
    <row r="68" spans="1:35" x14ac:dyDescent="0.25">
      <c r="B68" t="s">
        <v>75</v>
      </c>
      <c r="D68" s="5"/>
      <c r="E68" s="5"/>
      <c r="F68" s="5"/>
      <c r="G68" s="5">
        <f>G66-G67</f>
        <v>135749.33333333331</v>
      </c>
      <c r="H68" s="5"/>
      <c r="I68" s="5">
        <f>I66-I67</f>
        <v>142276.86333333334</v>
      </c>
      <c r="J68" s="5"/>
      <c r="K68" s="5">
        <f>K66-K67</f>
        <v>148989.04735833331</v>
      </c>
      <c r="M68" s="5">
        <f>M66-M67</f>
        <v>164427.20070464583</v>
      </c>
      <c r="O68" s="5">
        <f>O66-O67</f>
        <v>171779.69715986727</v>
      </c>
      <c r="Q68" s="5">
        <f>Q66-Q67</f>
        <v>179339.6791441713</v>
      </c>
      <c r="S68" s="5">
        <f>S66-S67</f>
        <v>187112.66583787336</v>
      </c>
      <c r="U68" s="5">
        <f>U66-U67</f>
        <v>195104.30609095364</v>
      </c>
      <c r="W68" s="5">
        <f>W66-W67</f>
        <v>203320.38050990441</v>
      </c>
      <c r="Y68" s="5">
        <f>Y66-Y67</f>
        <v>211766.80351692042</v>
      </c>
      <c r="AA68" s="5">
        <f>AA66-AA67</f>
        <v>220449.62537608959</v>
      </c>
      <c r="AC68" s="5">
        <f>AC66-AC67</f>
        <v>229375.03418085293</v>
      </c>
      <c r="AE68" s="5">
        <f>AE66-AE67</f>
        <v>238549.35779659607</v>
      </c>
      <c r="AG68" s="5">
        <f>AG66-AG67</f>
        <v>247979.06575179868</v>
      </c>
      <c r="AI68" s="5">
        <f>AI66-AI67</f>
        <v>257670.77107071195</v>
      </c>
    </row>
    <row r="69" spans="1:35" x14ac:dyDescent="0.25">
      <c r="B69" t="s">
        <v>78</v>
      </c>
      <c r="D69" s="5"/>
      <c r="E69" s="5"/>
      <c r="F69" s="5"/>
      <c r="G69" s="8">
        <f>G68*G11</f>
        <v>47512.266666666656</v>
      </c>
      <c r="H69" s="5"/>
      <c r="I69" s="8">
        <f>I68*I11</f>
        <v>49796.902166666667</v>
      </c>
      <c r="J69" s="5"/>
      <c r="K69" s="8">
        <f>K68*K11</f>
        <v>52146.166575416653</v>
      </c>
      <c r="M69" s="8">
        <f>M68*M11</f>
        <v>57549.520246626038</v>
      </c>
      <c r="O69" s="8">
        <f>O68*O11</f>
        <v>60122.894005953538</v>
      </c>
      <c r="Q69" s="8">
        <f>Q68*Q11</f>
        <v>62768.887700459949</v>
      </c>
      <c r="S69" s="8">
        <f>S68*S11</f>
        <v>65489.433043255667</v>
      </c>
      <c r="U69" s="8">
        <f>U68*U11</f>
        <v>68286.507131833772</v>
      </c>
      <c r="W69" s="8">
        <f>W68*W11</f>
        <v>71162.133178466538</v>
      </c>
      <c r="Y69" s="8">
        <f>Y68*Y11</f>
        <v>74118.381230922139</v>
      </c>
      <c r="AA69" s="8">
        <f>AA68*AA11</f>
        <v>77157.368881631352</v>
      </c>
      <c r="AC69" s="8">
        <f>AC68*AC11</f>
        <v>80281.261963298515</v>
      </c>
      <c r="AE69" s="8">
        <f>AE68*AE11</f>
        <v>83492.275228808619</v>
      </c>
      <c r="AG69" s="8">
        <f>AG68*AG11</f>
        <v>86792.673013129534</v>
      </c>
      <c r="AI69" s="8">
        <f>AI68*AI11</f>
        <v>90184.769874749181</v>
      </c>
    </row>
    <row r="70" spans="1:35" x14ac:dyDescent="0.25">
      <c r="B70" t="s">
        <v>79</v>
      </c>
      <c r="D70" s="5"/>
      <c r="E70" s="5"/>
      <c r="F70" s="5"/>
      <c r="G70" s="5">
        <f>G68-G69</f>
        <v>88237.066666666651</v>
      </c>
      <c r="H70" s="5"/>
      <c r="I70" s="5">
        <f>I68-I69</f>
        <v>92479.961166666675</v>
      </c>
      <c r="J70" s="5"/>
      <c r="K70" s="5">
        <f>K68-K69</f>
        <v>96842.880782916647</v>
      </c>
      <c r="M70" s="5">
        <f>M68-M69</f>
        <v>106877.68045801979</v>
      </c>
      <c r="O70" s="5">
        <f>O68-O69</f>
        <v>111656.80315391373</v>
      </c>
      <c r="Q70" s="5">
        <f>Q68-Q69</f>
        <v>116570.79144371135</v>
      </c>
      <c r="S70" s="5">
        <f>S68-S69</f>
        <v>121623.23279461768</v>
      </c>
      <c r="U70" s="5">
        <f>U68-U69</f>
        <v>126817.79895911987</v>
      </c>
      <c r="W70" s="5">
        <f>W68-W69</f>
        <v>132158.24733143789</v>
      </c>
      <c r="Y70" s="5">
        <f>Y68-Y69</f>
        <v>137648.4222859983</v>
      </c>
      <c r="AA70" s="5">
        <f>AA68-AA69</f>
        <v>143292.25649445824</v>
      </c>
      <c r="AC70" s="5">
        <f>AC68-AC69</f>
        <v>149093.77221755442</v>
      </c>
      <c r="AE70" s="5">
        <f>AE68-AE69</f>
        <v>155057.08256778744</v>
      </c>
      <c r="AG70" s="5">
        <f>AG68-AG69</f>
        <v>161186.39273866915</v>
      </c>
      <c r="AI70" s="5">
        <f>AI68-AI69</f>
        <v>167486.00119596277</v>
      </c>
    </row>
    <row r="71" spans="1:35" x14ac:dyDescent="0.25">
      <c r="B71" t="s">
        <v>80</v>
      </c>
      <c r="D71" s="5"/>
      <c r="E71" s="5"/>
      <c r="F71" s="5"/>
      <c r="G71" s="8">
        <f>G67</f>
        <v>86666.666666666672</v>
      </c>
      <c r="H71" s="5"/>
      <c r="I71" s="8">
        <f>I67</f>
        <v>86666.666666666672</v>
      </c>
      <c r="J71" s="5"/>
      <c r="K71" s="8">
        <f>K67</f>
        <v>86666.666666666672</v>
      </c>
      <c r="M71" s="8">
        <f>M67</f>
        <v>86666.666666666672</v>
      </c>
      <c r="O71" s="8">
        <f>O67</f>
        <v>86666.666666666672</v>
      </c>
      <c r="Q71" s="8">
        <f>Q67</f>
        <v>86666.666666666672</v>
      </c>
      <c r="S71" s="8">
        <f>S67</f>
        <v>86666.666666666672</v>
      </c>
      <c r="U71" s="8">
        <f>U67</f>
        <v>86666.666666666672</v>
      </c>
      <c r="W71" s="8">
        <f>W67</f>
        <v>86666.666666666672</v>
      </c>
      <c r="Y71" s="8">
        <f>Y67</f>
        <v>86666.666666666672</v>
      </c>
      <c r="AA71" s="8">
        <f>AA67</f>
        <v>86666.666666666672</v>
      </c>
      <c r="AC71" s="8">
        <f>AC67</f>
        <v>86666.666666666672</v>
      </c>
      <c r="AE71" s="8">
        <f>AE67</f>
        <v>86666.666666666672</v>
      </c>
      <c r="AG71" s="8">
        <f>AG67</f>
        <v>86666.666666666672</v>
      </c>
      <c r="AI71" s="8">
        <f>AI67</f>
        <v>86666.666666666672</v>
      </c>
    </row>
    <row r="72" spans="1:35" x14ac:dyDescent="0.25">
      <c r="B72" t="s">
        <v>81</v>
      </c>
      <c r="D72" s="5"/>
      <c r="E72" s="5"/>
      <c r="F72" s="5"/>
      <c r="G72" s="5">
        <f>G70+G71</f>
        <v>174903.73333333334</v>
      </c>
      <c r="H72" s="5"/>
      <c r="I72" s="5">
        <f>I70+I71</f>
        <v>179146.62783333333</v>
      </c>
      <c r="J72" s="5"/>
      <c r="K72" s="5">
        <f>K70+K71</f>
        <v>183509.5474495833</v>
      </c>
      <c r="M72" s="5">
        <f>M70+M71</f>
        <v>193544.34712468646</v>
      </c>
      <c r="O72" s="5">
        <f>O70+O71</f>
        <v>198323.46982058039</v>
      </c>
      <c r="Q72" s="5">
        <f>Q70+Q71</f>
        <v>203237.45811037801</v>
      </c>
      <c r="S72" s="5">
        <f>S70+S71</f>
        <v>208289.89946128434</v>
      </c>
      <c r="U72" s="5">
        <f>U70+U71</f>
        <v>213484.46562578654</v>
      </c>
      <c r="W72" s="5">
        <f>W70+W71</f>
        <v>218824.91399810457</v>
      </c>
      <c r="Y72" s="5">
        <f>Y70+Y71</f>
        <v>224315.08895266498</v>
      </c>
      <c r="AA72" s="5">
        <f>AA70+AA71</f>
        <v>229958.92316112493</v>
      </c>
      <c r="AC72" s="5">
        <f>AC70+AC71</f>
        <v>235760.43888422108</v>
      </c>
      <c r="AE72" s="5">
        <f>AE70+AE71</f>
        <v>241723.74923445412</v>
      </c>
      <c r="AG72" s="5">
        <f>AG70+AG71</f>
        <v>247853.05940533581</v>
      </c>
      <c r="AI72" s="5">
        <f>AI70+AI71</f>
        <v>254152.66786262946</v>
      </c>
    </row>
    <row r="73" spans="1:35" x14ac:dyDescent="0.25">
      <c r="D73" s="5"/>
      <c r="E73" s="5"/>
      <c r="F73" s="5"/>
      <c r="G73" s="5"/>
      <c r="H73" s="5"/>
      <c r="I73" s="5"/>
      <c r="J73" s="5"/>
      <c r="K73" s="5"/>
      <c r="M73" s="5"/>
      <c r="O73" s="5"/>
      <c r="Q73" s="5"/>
      <c r="S73" s="5"/>
      <c r="U73" s="5"/>
      <c r="W73" s="5"/>
      <c r="Y73" s="5"/>
      <c r="AA73" s="5"/>
      <c r="AC73" s="5"/>
      <c r="AE73" s="5"/>
      <c r="AG73" s="5"/>
      <c r="AI73" s="5"/>
    </row>
    <row r="74" spans="1:35" x14ac:dyDescent="0.25">
      <c r="A74" t="s">
        <v>82</v>
      </c>
      <c r="D74" s="5"/>
      <c r="E74" s="5"/>
      <c r="F74" s="5"/>
      <c r="G74" s="5"/>
      <c r="H74" s="5"/>
      <c r="I74" s="5"/>
      <c r="J74" s="5"/>
      <c r="K74" s="5"/>
      <c r="M74" s="5"/>
      <c r="O74" s="5"/>
      <c r="Q74" s="5"/>
      <c r="S74" s="5"/>
      <c r="U74" s="5"/>
      <c r="W74" s="5"/>
      <c r="Y74" s="5"/>
      <c r="AA74" s="5"/>
      <c r="AC74" s="5"/>
      <c r="AE74" s="5"/>
      <c r="AG74" s="5"/>
      <c r="AI74" s="5"/>
    </row>
    <row r="75" spans="1:35" x14ac:dyDescent="0.25">
      <c r="A75" t="s">
        <v>85</v>
      </c>
      <c r="B75" t="s">
        <v>84</v>
      </c>
      <c r="D75" s="5"/>
      <c r="E75" s="5"/>
      <c r="F75" s="5"/>
      <c r="G75" s="5">
        <f>G69</f>
        <v>47512.266666666656</v>
      </c>
      <c r="H75" s="5"/>
      <c r="I75" s="5">
        <f>I69-G69</f>
        <v>2284.6355000000112</v>
      </c>
      <c r="J75" s="5"/>
      <c r="K75" s="5">
        <f>K69-I69</f>
        <v>2349.2644087499866</v>
      </c>
      <c r="M75" s="5">
        <f>M69-K69</f>
        <v>5403.3536712093846</v>
      </c>
      <c r="O75" s="5">
        <f>O69-M69</f>
        <v>2573.3737593275</v>
      </c>
      <c r="Q75" s="5">
        <f>Q69-O69</f>
        <v>2645.993694506411</v>
      </c>
      <c r="S75" s="5">
        <f>S69-Q69</f>
        <v>2720.5453427957182</v>
      </c>
      <c r="U75" s="5">
        <f>U69-S69</f>
        <v>2797.0740885781051</v>
      </c>
      <c r="W75" s="5">
        <f>W69-U69</f>
        <v>2875.6260466327658</v>
      </c>
      <c r="Y75" s="5">
        <f>Y69-W69</f>
        <v>2956.2480524556013</v>
      </c>
      <c r="AA75" s="5">
        <f>AA69-Y69</f>
        <v>3038.9876507092122</v>
      </c>
      <c r="AC75" s="5">
        <f>AC69-AA69</f>
        <v>3123.8930816671636</v>
      </c>
      <c r="AE75" s="5">
        <f>AE69-AC69</f>
        <v>3211.0132655101042</v>
      </c>
      <c r="AG75" s="5">
        <f>AG69-AE69</f>
        <v>3300.3977843209141</v>
      </c>
      <c r="AI75" s="5">
        <f>AI69-AG69</f>
        <v>3392.0968616196478</v>
      </c>
    </row>
    <row r="76" spans="1:35" x14ac:dyDescent="0.25">
      <c r="A76" t="s">
        <v>85</v>
      </c>
      <c r="B76" t="s">
        <v>72</v>
      </c>
      <c r="D76" s="5"/>
      <c r="E76" s="5"/>
      <c r="F76" s="5"/>
      <c r="G76" s="5">
        <f>+G51</f>
        <v>10528</v>
      </c>
      <c r="H76" s="5"/>
      <c r="I76" s="5">
        <f>I51-G51</f>
        <v>315.84000000000015</v>
      </c>
      <c r="J76" s="5"/>
      <c r="K76" s="5">
        <f>K51-I51</f>
        <v>325.31519999999909</v>
      </c>
      <c r="M76" s="5">
        <f>M51-K51</f>
        <v>702.23092800000086</v>
      </c>
      <c r="O76" s="5">
        <f>O51-M51</f>
        <v>356.14158384000075</v>
      </c>
      <c r="Q76" s="5">
        <f>Q51-O51</f>
        <v>366.82583135519963</v>
      </c>
      <c r="S76" s="5">
        <f>S51-Q51</f>
        <v>377.83060629585452</v>
      </c>
      <c r="U76" s="5">
        <f>U51-S51</f>
        <v>389.1655244847334</v>
      </c>
      <c r="W76" s="5">
        <f>W51-U51</f>
        <v>400.8404902192724</v>
      </c>
      <c r="Y76" s="5">
        <f>Y51-W51</f>
        <v>412.8657049258527</v>
      </c>
      <c r="AA76" s="5">
        <f>AA51-Y51</f>
        <v>425.2516760736271</v>
      </c>
      <c r="AC76" s="5">
        <f>AC51-AA51</f>
        <v>438.00922635583447</v>
      </c>
      <c r="AE76" s="5">
        <f>AE51-AC51</f>
        <v>451.14950314651287</v>
      </c>
      <c r="AG76" s="5">
        <f>AG51-AE51</f>
        <v>464.68398824090764</v>
      </c>
      <c r="AI76" s="5">
        <f>AI51-AG51</f>
        <v>478.62450788813112</v>
      </c>
    </row>
    <row r="77" spans="1:35" x14ac:dyDescent="0.25">
      <c r="D77" s="5"/>
      <c r="E77" s="5"/>
      <c r="F77" s="5"/>
      <c r="G77" s="5"/>
      <c r="H77" s="5"/>
      <c r="I77" s="5"/>
      <c r="J77" s="5"/>
      <c r="K77" s="5"/>
    </row>
    <row r="78" spans="1:35" x14ac:dyDescent="0.25">
      <c r="A78" t="s">
        <v>86</v>
      </c>
      <c r="D78" s="5"/>
      <c r="E78" s="5"/>
      <c r="F78" s="5"/>
      <c r="G78" s="5"/>
      <c r="H78" s="5"/>
      <c r="I78" s="5"/>
      <c r="J78" s="5"/>
      <c r="K78" s="5"/>
    </row>
    <row r="79" spans="1:35" x14ac:dyDescent="0.25">
      <c r="A79" t="s">
        <v>83</v>
      </c>
      <c r="B79" t="s">
        <v>84</v>
      </c>
      <c r="D79" s="5"/>
      <c r="E79" s="5"/>
      <c r="F79" s="5"/>
      <c r="G79" s="5"/>
      <c r="H79" s="5"/>
      <c r="I79" s="5"/>
      <c r="J79" s="5"/>
      <c r="K79" s="5"/>
      <c r="AI79" s="5">
        <f>-SUM(G75:AI75)</f>
        <v>-90184.769874749181</v>
      </c>
    </row>
    <row r="80" spans="1:35" x14ac:dyDescent="0.25">
      <c r="A80" t="s">
        <v>83</v>
      </c>
      <c r="B80" t="s">
        <v>72</v>
      </c>
      <c r="D80" s="5"/>
      <c r="E80" s="5"/>
      <c r="F80" s="5"/>
      <c r="G80" s="5"/>
      <c r="H80" s="5"/>
      <c r="I80" s="5"/>
      <c r="J80" s="5"/>
      <c r="K80" s="5"/>
      <c r="AI80" s="5">
        <f>-SUM(E76:AI76)</f>
        <v>-16432.774770825927</v>
      </c>
    </row>
    <row r="81" spans="1:35" x14ac:dyDescent="0.25">
      <c r="D81" s="5"/>
      <c r="E81" s="5"/>
      <c r="F81" s="5"/>
      <c r="G81" s="5"/>
      <c r="H81" s="5"/>
      <c r="I81" s="5"/>
      <c r="J81" s="5"/>
      <c r="K81" s="5"/>
    </row>
    <row r="82" spans="1:35" x14ac:dyDescent="0.25">
      <c r="A82" t="s">
        <v>87</v>
      </c>
      <c r="D82" s="5"/>
      <c r="E82" s="5"/>
      <c r="F82" s="5"/>
      <c r="G82" s="5"/>
      <c r="H82" s="5"/>
      <c r="I82" s="5"/>
      <c r="J82" s="5"/>
      <c r="K82" s="5"/>
    </row>
    <row r="83" spans="1:35" x14ac:dyDescent="0.25">
      <c r="B83" t="s">
        <v>88</v>
      </c>
      <c r="D83" s="5"/>
      <c r="E83" s="5">
        <v>-2600000</v>
      </c>
      <c r="F83" s="5"/>
      <c r="G83" s="5"/>
      <c r="H83" s="5"/>
      <c r="I83" s="5"/>
      <c r="J83" s="5"/>
      <c r="K83" s="5"/>
    </row>
    <row r="84" spans="1:35" x14ac:dyDescent="0.25">
      <c r="B84" t="s">
        <v>89</v>
      </c>
      <c r="D84" s="5"/>
      <c r="E84" s="5"/>
      <c r="F84" s="5"/>
      <c r="G84" s="5"/>
      <c r="H84" s="5"/>
      <c r="I84" s="5"/>
      <c r="J84" s="5"/>
      <c r="K84" s="5"/>
      <c r="AI84" s="15">
        <v>3000000</v>
      </c>
    </row>
    <row r="85" spans="1:35" x14ac:dyDescent="0.25">
      <c r="B85" t="s">
        <v>90</v>
      </c>
      <c r="D85" s="5"/>
      <c r="E85" s="5"/>
      <c r="F85" s="5"/>
      <c r="G85" s="5"/>
      <c r="H85" s="5"/>
      <c r="I85" s="5"/>
      <c r="J85" s="5"/>
      <c r="K85" s="5"/>
      <c r="AI85" s="5">
        <f>-(AI84+E83)*AI11</f>
        <v>-140000</v>
      </c>
    </row>
    <row r="86" spans="1:35" x14ac:dyDescent="0.25">
      <c r="D86" s="5"/>
      <c r="E86" s="5"/>
      <c r="F86" s="5"/>
      <c r="G86" s="5"/>
      <c r="H86" s="5"/>
      <c r="I86" s="5"/>
      <c r="J86" s="5"/>
      <c r="K86" s="5"/>
    </row>
    <row r="87" spans="1:35" x14ac:dyDescent="0.25">
      <c r="B87" t="s">
        <v>91</v>
      </c>
      <c r="D87" s="5"/>
      <c r="E87" s="5">
        <f>SUM(E72:E85)</f>
        <v>-2600000</v>
      </c>
      <c r="F87" s="5"/>
      <c r="G87" s="5">
        <f>SUM(G72:G85)</f>
        <v>232944</v>
      </c>
      <c r="H87" s="5"/>
      <c r="I87" s="5">
        <f>SUM(I72:I85)</f>
        <v>181747.10333333333</v>
      </c>
      <c r="J87" s="5"/>
      <c r="K87" s="5">
        <f>SUM(K72:K85)</f>
        <v>186184.12705833331</v>
      </c>
      <c r="M87" s="5">
        <f>SUM(M72:M85)</f>
        <v>199649.93172389586</v>
      </c>
      <c r="O87" s="5">
        <f>SUM(O72:O85)</f>
        <v>201252.98516374792</v>
      </c>
      <c r="Q87" s="5">
        <f>SUM(Q72:Q85)</f>
        <v>206250.27763623963</v>
      </c>
      <c r="S87" s="5">
        <f>SUM(S72:S85)</f>
        <v>211388.27541037591</v>
      </c>
      <c r="U87" s="5">
        <f>SUM(U72:U85)</f>
        <v>216670.70523884939</v>
      </c>
      <c r="W87" s="5">
        <f>SUM(W72:W85)</f>
        <v>222101.38053495661</v>
      </c>
      <c r="Y87" s="5">
        <f>SUM(Y72:Y85)</f>
        <v>227684.20271004643</v>
      </c>
      <c r="AA87" s="5">
        <f>SUM(AA72:AA85)</f>
        <v>233423.16248790777</v>
      </c>
      <c r="AC87" s="5">
        <f>SUM(AC72:AC85)</f>
        <v>239322.34119224409</v>
      </c>
      <c r="AE87" s="5">
        <f>SUM(AE72:AE85)</f>
        <v>245385.91200311072</v>
      </c>
      <c r="AG87" s="5">
        <f>SUM(AG72:AG85)</f>
        <v>251618.14117789763</v>
      </c>
      <c r="AI87" s="5">
        <f>SUM(AI72:AI85)</f>
        <v>3011405.8445865624</v>
      </c>
    </row>
    <row r="88" spans="1:35" x14ac:dyDescent="0.25">
      <c r="B88" t="s">
        <v>92</v>
      </c>
      <c r="D88" s="5"/>
      <c r="E88" s="4">
        <f>-PV(E9,E1,0,E87)</f>
        <v>-2600000</v>
      </c>
      <c r="F88" s="5"/>
      <c r="G88" s="4">
        <f>-PV(G9,G1,0,G87)</f>
        <v>207985.71428571426</v>
      </c>
      <c r="H88" s="5"/>
      <c r="I88" s="4">
        <f>-PV(I9,I1,0,I87)</f>
        <v>144887.67803996598</v>
      </c>
      <c r="J88" s="5"/>
      <c r="K88" s="4">
        <f>-PV(K9,K1,0,K87)</f>
        <v>132522.18409650406</v>
      </c>
      <c r="M88" s="4">
        <f>-PV(M9,M1,0,M87)</f>
        <v>126881.14096282604</v>
      </c>
      <c r="O88" s="4">
        <f>-PV(O9,O1,0,O87)</f>
        <v>114196.34857544738</v>
      </c>
      <c r="Q88" s="4">
        <f>-PV(Q9,Q1,0,Q87)</f>
        <v>104492.80940198175</v>
      </c>
      <c r="S88" s="4">
        <f>-PV(S9,S1,0,S87)</f>
        <v>95621.320513302664</v>
      </c>
      <c r="U88" s="4">
        <f>-PV(U9,U1,0,U87)</f>
        <v>87509.663840432899</v>
      </c>
      <c r="W88" s="4">
        <f>-PV(W9,W1,0,W87)</f>
        <v>80091.984383154006</v>
      </c>
      <c r="Y88" s="4">
        <f>-PV(Y9,Y1,0,Y87)</f>
        <v>73308.21966712577</v>
      </c>
      <c r="AA88" s="4">
        <f>-PV(AA9,AA1,0,AA87)</f>
        <v>67103.581358453215</v>
      </c>
      <c r="AC88" s="4">
        <f>-PV(AC9,AC1,0,AC87)</f>
        <v>61428.084169427355</v>
      </c>
      <c r="AE88" s="4">
        <f>-PV(AE9,AE1,0,AE87)</f>
        <v>56236.117652578112</v>
      </c>
      <c r="AG88" s="4">
        <f>-PV(AG9,AG1,0,AG87)</f>
        <v>51486.056898583287</v>
      </c>
      <c r="AI88" s="4">
        <f>-PV(AI9,AI1,0,AI87)</f>
        <v>550172.58895512333</v>
      </c>
    </row>
    <row r="89" spans="1:35" x14ac:dyDescent="0.25">
      <c r="D89" s="5"/>
      <c r="E89" s="5"/>
      <c r="F89" s="5"/>
      <c r="G89" s="5"/>
      <c r="H89" s="5"/>
      <c r="I89" s="5"/>
      <c r="J89" s="5"/>
      <c r="K89" s="5"/>
    </row>
    <row r="90" spans="1:35" x14ac:dyDescent="0.25">
      <c r="B90" t="s">
        <v>93</v>
      </c>
      <c r="D90" s="5"/>
      <c r="E90" s="4">
        <f>SUM(E88:AI88)</f>
        <v>-646076.50719937996</v>
      </c>
      <c r="F90" s="5"/>
      <c r="G90" s="5"/>
      <c r="H90" s="5"/>
      <c r="I90" s="5"/>
      <c r="J90" s="5"/>
      <c r="K90" s="5"/>
    </row>
    <row r="91" spans="1:35" x14ac:dyDescent="0.25">
      <c r="D91" s="5"/>
      <c r="E91" s="5"/>
      <c r="F91" s="5"/>
      <c r="G91" s="5"/>
      <c r="H91" s="5"/>
      <c r="I91" s="5"/>
      <c r="J91" s="5"/>
      <c r="K91" s="5"/>
    </row>
    <row r="92" spans="1:35" x14ac:dyDescent="0.25">
      <c r="B92" t="s">
        <v>94</v>
      </c>
      <c r="D92" s="5"/>
      <c r="E92" s="11">
        <f>IRR(E87:AI87)</f>
        <v>8.4768169190869935E-2</v>
      </c>
      <c r="F92" s="5"/>
      <c r="G92" s="5"/>
      <c r="H92" s="5"/>
      <c r="I92" s="5"/>
      <c r="J92" s="5"/>
      <c r="K92" s="5"/>
    </row>
    <row r="93" spans="1:35" x14ac:dyDescent="0.25">
      <c r="D93" s="5"/>
      <c r="E93" s="5"/>
      <c r="F93" s="5"/>
      <c r="G93" s="5"/>
      <c r="H93" s="5"/>
      <c r="I93" s="5"/>
      <c r="J93" s="5"/>
      <c r="K93" s="5"/>
    </row>
    <row r="94" spans="1:35" x14ac:dyDescent="0.25">
      <c r="D94" s="5"/>
      <c r="E94" s="5"/>
      <c r="F94" s="5"/>
      <c r="G94" s="5"/>
      <c r="H94" s="5"/>
      <c r="I94" s="5"/>
      <c r="J94" s="5"/>
      <c r="K94" s="5"/>
    </row>
    <row r="95" spans="1:35" x14ac:dyDescent="0.25">
      <c r="B95" s="16" t="s">
        <v>95</v>
      </c>
      <c r="C95" s="17"/>
      <c r="D95" s="17"/>
      <c r="E95" s="17"/>
      <c r="F95" s="17"/>
      <c r="G95" s="17"/>
      <c r="H95" s="17"/>
      <c r="I95" s="17"/>
      <c r="J95" s="17"/>
    </row>
    <row r="96" spans="1:35" x14ac:dyDescent="0.25">
      <c r="B96" s="18" t="s">
        <v>96</v>
      </c>
      <c r="C96" s="17"/>
      <c r="D96" s="17"/>
      <c r="E96" s="17"/>
      <c r="F96" s="17"/>
      <c r="G96" s="17"/>
      <c r="H96" s="17"/>
      <c r="I96" s="17"/>
      <c r="J96" s="17"/>
    </row>
    <row r="97" spans="2:11" x14ac:dyDescent="0.25">
      <c r="B97" s="17"/>
      <c r="C97" s="17" t="s">
        <v>97</v>
      </c>
      <c r="D97" s="17">
        <v>1.5</v>
      </c>
      <c r="E97" s="17"/>
      <c r="F97" s="17"/>
      <c r="G97" s="17"/>
      <c r="H97" s="17"/>
      <c r="I97" s="17"/>
      <c r="J97" s="17"/>
    </row>
    <row r="98" spans="2:11" x14ac:dyDescent="0.25">
      <c r="B98" s="17"/>
      <c r="C98" s="17" t="s">
        <v>98</v>
      </c>
      <c r="D98" s="19">
        <v>0.12</v>
      </c>
      <c r="E98" s="17"/>
      <c r="F98" s="17"/>
      <c r="G98" s="17"/>
      <c r="H98" s="17"/>
      <c r="I98" s="17"/>
      <c r="J98" s="17"/>
    </row>
    <row r="99" spans="2:11" x14ac:dyDescent="0.25">
      <c r="B99" s="17"/>
      <c r="C99" s="17" t="s">
        <v>99</v>
      </c>
      <c r="D99" s="20">
        <v>0.01</v>
      </c>
      <c r="E99" s="17"/>
      <c r="F99" s="17"/>
      <c r="G99" s="17"/>
      <c r="H99" s="17"/>
      <c r="I99" s="17"/>
      <c r="J99" s="17"/>
    </row>
    <row r="100" spans="2:11" x14ac:dyDescent="0.25">
      <c r="B100" s="17"/>
      <c r="C100" s="17"/>
      <c r="D100" s="17"/>
      <c r="E100" s="17"/>
      <c r="F100" s="17"/>
      <c r="G100" s="17"/>
      <c r="H100" s="17"/>
      <c r="I100" s="17"/>
      <c r="J100" s="17"/>
    </row>
    <row r="101" spans="2:11" x14ac:dyDescent="0.25">
      <c r="B101" s="17"/>
      <c r="C101" s="17" t="s">
        <v>100</v>
      </c>
      <c r="D101" s="20">
        <f>D99+D97*(D98-D99)</f>
        <v>0.17500000000000002</v>
      </c>
      <c r="E101" s="17"/>
      <c r="F101" s="17"/>
      <c r="G101" s="17"/>
      <c r="H101" s="17"/>
      <c r="I101" s="17"/>
      <c r="J101" s="17"/>
    </row>
    <row r="102" spans="2:11" x14ac:dyDescent="0.25">
      <c r="B102" s="17"/>
      <c r="C102" s="17"/>
      <c r="D102" s="17"/>
      <c r="E102" s="17"/>
      <c r="F102" s="17"/>
      <c r="G102" s="17"/>
      <c r="H102" s="17"/>
      <c r="I102" s="17"/>
      <c r="J102" s="17"/>
    </row>
    <row r="103" spans="2:11" x14ac:dyDescent="0.25">
      <c r="B103" s="17" t="s">
        <v>101</v>
      </c>
      <c r="C103" s="17"/>
      <c r="D103" s="17"/>
      <c r="E103" s="17"/>
      <c r="F103" s="17"/>
      <c r="G103" s="17"/>
      <c r="H103" s="17"/>
      <c r="I103" s="17"/>
      <c r="J103" s="17"/>
    </row>
    <row r="104" spans="2:11" x14ac:dyDescent="0.25">
      <c r="B104" s="17"/>
      <c r="C104" s="17" t="s">
        <v>102</v>
      </c>
      <c r="D104" s="21">
        <f>SUM(Sheet2!B9:B20)</f>
        <v>207574.37849590511</v>
      </c>
      <c r="E104" s="17"/>
      <c r="G104" s="19">
        <v>7.0000000000000007E-2</v>
      </c>
      <c r="I104" s="17" t="s">
        <v>103</v>
      </c>
      <c r="K104" s="17" t="s">
        <v>104</v>
      </c>
    </row>
    <row r="105" spans="2:11" x14ac:dyDescent="0.25">
      <c r="B105" s="17"/>
      <c r="C105" s="17" t="s">
        <v>105</v>
      </c>
      <c r="D105" s="21">
        <v>0</v>
      </c>
      <c r="E105" s="17"/>
      <c r="G105" s="19">
        <v>0.1</v>
      </c>
      <c r="I105" s="20">
        <f>G104*(D104/D106)+G105*(D105/D106)</f>
        <v>7.0000000000000007E-2</v>
      </c>
      <c r="K105" s="20">
        <f>I105*(1-D108)</f>
        <v>4.5500000000000006E-2</v>
      </c>
    </row>
    <row r="106" spans="2:11" x14ac:dyDescent="0.25">
      <c r="B106" s="17"/>
      <c r="C106" s="17"/>
      <c r="D106" s="21">
        <f>SUM(D104:D105)</f>
        <v>207574.37849590511</v>
      </c>
      <c r="E106" s="17"/>
      <c r="F106" s="17"/>
      <c r="G106" s="17"/>
      <c r="H106" s="17"/>
      <c r="I106" s="17"/>
      <c r="J106" s="17"/>
    </row>
    <row r="107" spans="2:11" x14ac:dyDescent="0.25"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2:11" x14ac:dyDescent="0.25">
      <c r="B108" s="17" t="s">
        <v>106</v>
      </c>
      <c r="C108" s="17"/>
      <c r="D108" s="20">
        <v>0.35</v>
      </c>
      <c r="E108" s="17"/>
      <c r="F108" s="17"/>
      <c r="G108" s="17"/>
      <c r="H108" s="17"/>
      <c r="I108" s="17"/>
      <c r="J108" s="17"/>
    </row>
    <row r="109" spans="2:11" x14ac:dyDescent="0.25">
      <c r="B109" s="17"/>
      <c r="C109" s="17"/>
      <c r="D109" s="17"/>
      <c r="E109" s="17"/>
      <c r="F109" s="17"/>
      <c r="G109" s="17"/>
      <c r="H109" s="17"/>
      <c r="I109" s="17"/>
      <c r="J109" s="17"/>
    </row>
    <row r="110" spans="2:11" x14ac:dyDescent="0.25">
      <c r="B110" s="17" t="s">
        <v>107</v>
      </c>
      <c r="C110" s="17"/>
      <c r="D110" s="17"/>
      <c r="E110" s="17"/>
      <c r="F110" s="17"/>
      <c r="G110" s="17"/>
      <c r="H110" s="17"/>
      <c r="I110" s="17"/>
      <c r="J110" s="17"/>
    </row>
    <row r="111" spans="2:11" x14ac:dyDescent="0.25">
      <c r="B111" s="17"/>
      <c r="C111" s="17" t="s">
        <v>108</v>
      </c>
      <c r="D111" s="17"/>
      <c r="E111" s="17"/>
      <c r="F111" s="17"/>
      <c r="G111" s="17"/>
      <c r="H111" s="17"/>
      <c r="I111" s="17"/>
      <c r="J111" s="17"/>
    </row>
    <row r="112" spans="2:11" x14ac:dyDescent="0.25">
      <c r="B112" s="17"/>
      <c r="C112" s="17" t="s">
        <v>109</v>
      </c>
      <c r="D112" s="21">
        <f>G55</f>
        <v>520000</v>
      </c>
      <c r="E112" s="17"/>
      <c r="F112" s="17"/>
      <c r="G112" s="17"/>
      <c r="H112" s="17"/>
      <c r="I112" s="17"/>
      <c r="J112" s="17"/>
    </row>
    <row r="113" spans="2:10" x14ac:dyDescent="0.25">
      <c r="B113" s="17"/>
      <c r="C113" s="17" t="s">
        <v>24</v>
      </c>
      <c r="D113" s="21">
        <f>G56</f>
        <v>-39324.388740585637</v>
      </c>
      <c r="E113" s="17"/>
      <c r="F113" s="17"/>
      <c r="G113" s="17"/>
      <c r="H113" s="17"/>
      <c r="I113" s="17"/>
      <c r="J113" s="17"/>
    </row>
    <row r="114" spans="2:10" x14ac:dyDescent="0.25">
      <c r="B114" s="17"/>
      <c r="C114" s="17"/>
      <c r="D114" s="21">
        <f>SUM(D112:D113)</f>
        <v>480675.61125941435</v>
      </c>
      <c r="E114" s="17"/>
      <c r="G114" s="19">
        <f>D114/D118</f>
        <v>0.15737851207509576</v>
      </c>
      <c r="H114" s="17"/>
      <c r="I114" s="17"/>
      <c r="J114" s="17"/>
    </row>
    <row r="115" spans="2:10" x14ac:dyDescent="0.25">
      <c r="B115" s="17"/>
      <c r="C115" s="17"/>
      <c r="D115" s="17"/>
      <c r="E115" s="17"/>
      <c r="G115" s="17"/>
      <c r="H115" s="17"/>
      <c r="I115" s="17"/>
      <c r="J115" s="17"/>
    </row>
    <row r="116" spans="2:10" x14ac:dyDescent="0.25">
      <c r="B116" s="17"/>
      <c r="C116" s="17" t="s">
        <v>110</v>
      </c>
      <c r="D116" s="21">
        <f>G52</f>
        <v>2573588.9444383294</v>
      </c>
      <c r="E116" s="17"/>
      <c r="G116" s="19">
        <f>D116/D118</f>
        <v>0.84262148792490421</v>
      </c>
      <c r="H116" s="17"/>
      <c r="I116" s="17"/>
      <c r="J116" s="17"/>
    </row>
    <row r="117" spans="2:10" x14ac:dyDescent="0.25">
      <c r="B117" s="17"/>
      <c r="C117" s="17"/>
      <c r="D117" s="17"/>
      <c r="E117" s="17"/>
      <c r="G117" s="17"/>
      <c r="H117" s="17"/>
      <c r="I117" s="17"/>
      <c r="J117" s="17"/>
    </row>
    <row r="118" spans="2:10" x14ac:dyDescent="0.25">
      <c r="B118" s="17"/>
      <c r="C118" s="17" t="s">
        <v>111</v>
      </c>
      <c r="D118" s="21">
        <f>D114+D116</f>
        <v>3054264.5556977438</v>
      </c>
      <c r="E118" s="17"/>
      <c r="G118" s="17"/>
      <c r="H118" s="17"/>
      <c r="I118" s="17"/>
      <c r="J118" s="17"/>
    </row>
    <row r="119" spans="2:10" x14ac:dyDescent="0.25">
      <c r="B119" s="17"/>
      <c r="C119" s="17"/>
      <c r="D119" s="17"/>
      <c r="E119" s="17"/>
      <c r="G119" s="17" t="s">
        <v>112</v>
      </c>
      <c r="H119" s="17"/>
      <c r="I119" s="17"/>
      <c r="J119" s="17"/>
    </row>
    <row r="120" spans="2:10" x14ac:dyDescent="0.25">
      <c r="B120" s="16" t="s">
        <v>95</v>
      </c>
      <c r="C120" s="16"/>
      <c r="D120" s="22">
        <f>G116*(1-D108)*I105+G114*D101</f>
        <v>6.5880517313724907E-2</v>
      </c>
      <c r="E120" s="17"/>
      <c r="G120" s="20">
        <f>G116*K105+G114*D101</f>
        <v>6.5880517313724907E-2</v>
      </c>
      <c r="H120" s="17"/>
      <c r="I120" s="17"/>
      <c r="J120" s="17"/>
    </row>
    <row r="121" spans="2:10" x14ac:dyDescent="0.25">
      <c r="B121" s="17"/>
      <c r="C121" s="17"/>
      <c r="D121" s="17"/>
      <c r="E121" s="17"/>
      <c r="F121" s="17"/>
      <c r="G121" s="17"/>
      <c r="H121" s="17"/>
      <c r="I121" s="17"/>
      <c r="J121" s="17"/>
    </row>
    <row r="122" spans="2:10" x14ac:dyDescent="0.25"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2:10" x14ac:dyDescent="0.25">
      <c r="B123" s="17" t="s">
        <v>113</v>
      </c>
      <c r="C123" s="17"/>
      <c r="D123" s="17"/>
      <c r="E123" s="17"/>
      <c r="F123" s="17"/>
      <c r="G123" s="17"/>
      <c r="H123" s="17"/>
      <c r="I123" s="17"/>
      <c r="J123" s="17"/>
    </row>
    <row r="124" spans="2:10" x14ac:dyDescent="0.25">
      <c r="B124" s="17"/>
      <c r="C124" s="17" t="s">
        <v>114</v>
      </c>
      <c r="D124" s="17">
        <v>1.5</v>
      </c>
      <c r="E124" s="17"/>
      <c r="F124" s="17"/>
      <c r="G124" s="17"/>
      <c r="H124" s="17"/>
      <c r="I124" s="17"/>
      <c r="J124" s="17"/>
    </row>
    <row r="125" spans="2:10" x14ac:dyDescent="0.25">
      <c r="B125" s="17"/>
      <c r="C125" s="17" t="s">
        <v>115</v>
      </c>
      <c r="D125" s="23">
        <f>D124/(1+(1-D108)*(G116/G114))</f>
        <v>0.33480872815289731</v>
      </c>
      <c r="E125" s="17"/>
      <c r="F125" s="17"/>
      <c r="G125" s="17"/>
      <c r="H125" s="17"/>
      <c r="I125" s="17"/>
      <c r="J125" s="17"/>
    </row>
    <row r="126" spans="2:10" x14ac:dyDescent="0.25">
      <c r="B126" s="17"/>
      <c r="C126" s="17"/>
      <c r="D126" s="17"/>
      <c r="E126" s="17"/>
      <c r="F126" s="17"/>
      <c r="G126" s="17"/>
      <c r="H126" s="17"/>
      <c r="I126" s="17"/>
      <c r="J126" s="17"/>
    </row>
    <row r="127" spans="2:10" x14ac:dyDescent="0.25">
      <c r="B127" s="17" t="s">
        <v>116</v>
      </c>
      <c r="C127" s="17"/>
      <c r="D127" s="17"/>
      <c r="E127" s="17"/>
      <c r="F127" s="17"/>
      <c r="G127" s="17"/>
      <c r="H127" s="17"/>
      <c r="I127" s="17"/>
      <c r="J127" s="17"/>
    </row>
    <row r="128" spans="2:10" x14ac:dyDescent="0.25">
      <c r="B128" s="17"/>
      <c r="C128" s="17" t="s">
        <v>117</v>
      </c>
      <c r="D128" s="24">
        <f>D125</f>
        <v>0.33480872815289731</v>
      </c>
      <c r="E128" s="17"/>
      <c r="F128" s="17"/>
      <c r="G128" s="17"/>
      <c r="H128" s="17"/>
      <c r="I128" s="17"/>
      <c r="J128" s="17"/>
    </row>
    <row r="129" spans="2:10" x14ac:dyDescent="0.25">
      <c r="B129" s="17"/>
      <c r="C129" s="17" t="s">
        <v>118</v>
      </c>
      <c r="D129" s="23">
        <f>D128*(1+(1-D108)*(0.7/0.3))</f>
        <v>0.84260196585145819</v>
      </c>
      <c r="E129" s="17"/>
      <c r="F129" s="17"/>
      <c r="G129" s="17"/>
      <c r="H129" s="17"/>
      <c r="I129" s="17"/>
      <c r="J129" s="17"/>
    </row>
    <row r="130" spans="2:10" x14ac:dyDescent="0.25"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2:10" x14ac:dyDescent="0.25">
      <c r="B131" s="18" t="s">
        <v>119</v>
      </c>
      <c r="C131" s="17"/>
      <c r="D131" s="17"/>
      <c r="E131" s="17"/>
      <c r="F131" s="17"/>
      <c r="G131" s="17"/>
      <c r="H131" s="17"/>
      <c r="I131" s="17"/>
      <c r="J131" s="17"/>
    </row>
    <row r="132" spans="2:10" x14ac:dyDescent="0.25">
      <c r="B132" s="17"/>
      <c r="C132" s="17" t="s">
        <v>97</v>
      </c>
      <c r="D132" s="24">
        <f>D129</f>
        <v>0.84260196585145819</v>
      </c>
      <c r="E132" s="17"/>
      <c r="F132" s="17"/>
      <c r="G132" s="17"/>
      <c r="H132" s="17"/>
      <c r="I132" s="17"/>
      <c r="J132" s="17"/>
    </row>
    <row r="133" spans="2:10" x14ac:dyDescent="0.25">
      <c r="B133" s="17"/>
      <c r="C133" s="17" t="s">
        <v>98</v>
      </c>
      <c r="D133" s="19">
        <v>0.12</v>
      </c>
      <c r="E133" s="17"/>
      <c r="F133" s="17"/>
      <c r="G133" s="17"/>
      <c r="H133" s="17"/>
      <c r="I133" s="17"/>
      <c r="J133" s="17"/>
    </row>
    <row r="134" spans="2:10" x14ac:dyDescent="0.25">
      <c r="B134" s="17"/>
      <c r="C134" s="17" t="s">
        <v>99</v>
      </c>
      <c r="D134" s="20">
        <v>0.01</v>
      </c>
      <c r="E134" s="17"/>
      <c r="F134" s="17"/>
      <c r="G134" s="17"/>
      <c r="H134" s="17"/>
      <c r="I134" s="17"/>
      <c r="J134" s="17"/>
    </row>
    <row r="135" spans="2:10" x14ac:dyDescent="0.25">
      <c r="B135" s="17"/>
      <c r="C135" s="17"/>
      <c r="D135" s="17"/>
      <c r="E135" s="17"/>
      <c r="F135" s="17"/>
      <c r="G135" s="17"/>
      <c r="H135" s="17"/>
      <c r="I135" s="17"/>
      <c r="J135" s="17"/>
    </row>
    <row r="136" spans="2:10" x14ac:dyDescent="0.25">
      <c r="B136" s="17"/>
      <c r="C136" s="17" t="s">
        <v>100</v>
      </c>
      <c r="D136" s="20">
        <f>D134+D132*(D133-D134)</f>
        <v>0.10268621624366039</v>
      </c>
      <c r="E136" s="17"/>
      <c r="F136" s="17"/>
      <c r="G136" s="17"/>
      <c r="H136" s="17"/>
      <c r="I136" s="17"/>
      <c r="J136" s="17"/>
    </row>
    <row r="137" spans="2:10" x14ac:dyDescent="0.25">
      <c r="B137" s="17"/>
      <c r="C137" s="17"/>
      <c r="D137" s="17"/>
      <c r="E137" s="17"/>
      <c r="F137" s="17"/>
      <c r="G137" s="17"/>
      <c r="H137" s="17"/>
      <c r="I137" s="17"/>
      <c r="J137" s="17"/>
    </row>
    <row r="138" spans="2:10" x14ac:dyDescent="0.25">
      <c r="B138" s="17" t="s">
        <v>125</v>
      </c>
      <c r="C138" s="17"/>
      <c r="D138" s="25"/>
      <c r="E138" s="17"/>
      <c r="G138" s="20" t="s">
        <v>120</v>
      </c>
      <c r="H138" s="17"/>
      <c r="I138" s="17"/>
      <c r="J138" s="17"/>
    </row>
    <row r="139" spans="2:10" x14ac:dyDescent="0.25">
      <c r="B139" s="17"/>
      <c r="C139" s="17" t="s">
        <v>121</v>
      </c>
      <c r="D139" s="19">
        <v>0.3127714582033258</v>
      </c>
      <c r="E139" s="17"/>
      <c r="G139" s="26">
        <f>I105</f>
        <v>7.0000000000000007E-2</v>
      </c>
      <c r="H139" s="17"/>
      <c r="I139" s="17"/>
      <c r="J139" s="17"/>
    </row>
    <row r="140" spans="2:10" x14ac:dyDescent="0.25">
      <c r="B140" s="17"/>
      <c r="C140" s="17" t="s">
        <v>122</v>
      </c>
      <c r="D140" s="19">
        <f>1-D139</f>
        <v>0.68722854179667414</v>
      </c>
      <c r="E140" s="17"/>
      <c r="G140" s="26">
        <f>D136</f>
        <v>0.10268621624366039</v>
      </c>
      <c r="H140" s="17"/>
      <c r="I140" s="17"/>
      <c r="J140" s="17"/>
    </row>
    <row r="141" spans="2:10" x14ac:dyDescent="0.25">
      <c r="B141" s="17"/>
      <c r="C141" s="17"/>
      <c r="D141" s="17"/>
      <c r="E141" s="17"/>
      <c r="F141" s="17"/>
      <c r="G141" s="17"/>
      <c r="H141" s="17"/>
      <c r="I141" s="17"/>
      <c r="J141" s="17"/>
    </row>
    <row r="142" spans="2:10" x14ac:dyDescent="0.25">
      <c r="B142" s="16" t="s">
        <v>95</v>
      </c>
      <c r="C142" s="16"/>
      <c r="D142" s="22">
        <f>D139*G139*(1-D108)+D140*G140</f>
        <v>8.4800000000000014E-2</v>
      </c>
      <c r="E142" s="17"/>
      <c r="F142" s="17"/>
      <c r="G142" s="17"/>
      <c r="H142" s="17"/>
      <c r="I142" s="17"/>
      <c r="J142" s="17"/>
    </row>
  </sheetData>
  <pageMargins left="0.7" right="0.7" top="0.75" bottom="0.75" header="0.3" footer="0.3"/>
  <pageSetup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workbookViewId="0">
      <selection activeCell="M8" sqref="M8"/>
    </sheetView>
  </sheetViews>
  <sheetFormatPr defaultRowHeight="15" x14ac:dyDescent="0.25"/>
  <cols>
    <col min="2" max="2" width="14.28515625" bestFit="1" customWidth="1"/>
    <col min="4" max="4" width="11.5703125" bestFit="1" customWidth="1"/>
    <col min="7" max="7" width="10.85546875" bestFit="1" customWidth="1"/>
    <col min="9" max="9" width="14.28515625" bestFit="1" customWidth="1"/>
    <col min="13" max="13" width="12.5703125" bestFit="1" customWidth="1"/>
  </cols>
  <sheetData>
    <row r="1" spans="1:13" x14ac:dyDescent="0.25">
      <c r="A1" t="s">
        <v>16</v>
      </c>
      <c r="B1">
        <v>360</v>
      </c>
    </row>
    <row r="2" spans="1:13" x14ac:dyDescent="0.25">
      <c r="A2" t="s">
        <v>17</v>
      </c>
      <c r="B2" s="7">
        <f>7%/12</f>
        <v>5.8333333333333336E-3</v>
      </c>
    </row>
    <row r="3" spans="1:13" x14ac:dyDescent="0.25">
      <c r="A3" t="s">
        <v>18</v>
      </c>
      <c r="B3" s="4">
        <f>PMT(B2,B1,B5,B4)</f>
        <v>-17297.864874658764</v>
      </c>
    </row>
    <row r="4" spans="1:13" x14ac:dyDescent="0.25">
      <c r="A4" t="s">
        <v>19</v>
      </c>
      <c r="B4">
        <v>0</v>
      </c>
    </row>
    <row r="5" spans="1:13" x14ac:dyDescent="0.25">
      <c r="A5" t="s">
        <v>20</v>
      </c>
      <c r="B5" s="5">
        <f>Sheet1!G46</f>
        <v>2600000</v>
      </c>
    </row>
    <row r="7" spans="1:13" x14ac:dyDescent="0.25">
      <c r="B7" t="s">
        <v>29</v>
      </c>
      <c r="D7" t="s">
        <v>30</v>
      </c>
      <c r="G7" t="s">
        <v>31</v>
      </c>
      <c r="I7" t="s">
        <v>32</v>
      </c>
    </row>
    <row r="8" spans="1:13" x14ac:dyDescent="0.25">
      <c r="A8">
        <v>0</v>
      </c>
      <c r="H8" s="5"/>
      <c r="I8" s="5">
        <f>Sheet2!B5</f>
        <v>2600000</v>
      </c>
      <c r="K8" s="5" t="s">
        <v>33</v>
      </c>
      <c r="M8" s="5">
        <f>SUM(D9:D20)</f>
        <v>181163.32293423434</v>
      </c>
    </row>
    <row r="9" spans="1:13" x14ac:dyDescent="0.25">
      <c r="A9">
        <v>1</v>
      </c>
      <c r="B9" s="4">
        <f>-Sheet2!$B$3</f>
        <v>17297.864874658764</v>
      </c>
      <c r="C9" s="4"/>
      <c r="D9" s="5">
        <f>I8*Sheet2!$B$2</f>
        <v>15166.666666666668</v>
      </c>
      <c r="E9" s="5"/>
      <c r="F9" s="5"/>
      <c r="G9" s="4">
        <f t="shared" ref="G9:G72" si="0">B9-D9</f>
        <v>2131.1982079920963</v>
      </c>
      <c r="H9" s="5"/>
      <c r="I9" s="5">
        <f t="shared" ref="I9:I72" si="1">I8-G9</f>
        <v>2597868.8017920079</v>
      </c>
      <c r="K9" s="5" t="s">
        <v>34</v>
      </c>
      <c r="M9" s="5">
        <f>SUM(D21:D32)</f>
        <v>179254.06559218263</v>
      </c>
    </row>
    <row r="10" spans="1:13" x14ac:dyDescent="0.25">
      <c r="A10">
        <v>2</v>
      </c>
      <c r="B10" s="4">
        <f>-Sheet2!$B$3</f>
        <v>17297.864874658764</v>
      </c>
      <c r="C10" s="4"/>
      <c r="D10" s="5">
        <f>I9*Sheet2!$B$2</f>
        <v>15154.234677120046</v>
      </c>
      <c r="E10" s="5"/>
      <c r="F10" s="5"/>
      <c r="G10" s="4">
        <f t="shared" si="0"/>
        <v>2143.6301975387178</v>
      </c>
      <c r="H10" s="5"/>
      <c r="I10" s="5">
        <f t="shared" si="1"/>
        <v>2595725.1715944693</v>
      </c>
      <c r="K10" s="5" t="s">
        <v>35</v>
      </c>
      <c r="M10" s="5">
        <f>SUM(D33:D44)</f>
        <v>177206.78788249861</v>
      </c>
    </row>
    <row r="11" spans="1:13" x14ac:dyDescent="0.25">
      <c r="A11">
        <v>3</v>
      </c>
      <c r="B11" s="4">
        <f>-Sheet2!$B$3</f>
        <v>17297.864874658764</v>
      </c>
      <c r="C11" s="4"/>
      <c r="D11" s="5">
        <f>I10*Sheet2!$B$2</f>
        <v>15141.730167634405</v>
      </c>
      <c r="E11" s="5"/>
      <c r="F11" s="5"/>
      <c r="G11" s="4">
        <f t="shared" si="0"/>
        <v>2156.1347070243592</v>
      </c>
      <c r="H11" s="5"/>
      <c r="I11" s="5">
        <f t="shared" si="1"/>
        <v>2593569.036887445</v>
      </c>
      <c r="K11" s="5" t="s">
        <v>49</v>
      </c>
      <c r="M11" s="5">
        <f>SUM(D45:D56)</f>
        <v>175011.51230164643</v>
      </c>
    </row>
    <row r="12" spans="1:13" x14ac:dyDescent="0.25">
      <c r="A12">
        <v>4</v>
      </c>
      <c r="B12" s="4">
        <f>-Sheet2!$B$3</f>
        <v>17297.864874658764</v>
      </c>
      <c r="C12" s="4"/>
      <c r="D12" s="5">
        <f>I11*Sheet2!$B$2</f>
        <v>15129.152715176764</v>
      </c>
      <c r="E12" s="5"/>
      <c r="F12" s="5"/>
      <c r="G12" s="4">
        <f t="shared" si="0"/>
        <v>2168.7121594820001</v>
      </c>
      <c r="H12" s="5"/>
      <c r="I12" s="5">
        <f t="shared" si="1"/>
        <v>2591400.3247279632</v>
      </c>
      <c r="K12" s="5" t="s">
        <v>50</v>
      </c>
      <c r="M12" s="5">
        <f>SUM(D57:D68)</f>
        <v>172657.54007155265</v>
      </c>
    </row>
    <row r="13" spans="1:13" x14ac:dyDescent="0.25">
      <c r="A13">
        <v>5</v>
      </c>
      <c r="B13" s="4">
        <f>-Sheet2!$B$3</f>
        <v>17297.864874658764</v>
      </c>
      <c r="C13" s="4"/>
      <c r="D13" s="5">
        <f>I12*Sheet2!$B$2</f>
        <v>15116.501894246452</v>
      </c>
      <c r="E13" s="5"/>
      <c r="F13" s="5"/>
      <c r="G13" s="4">
        <f t="shared" si="0"/>
        <v>2181.362980412312</v>
      </c>
      <c r="H13" s="5"/>
      <c r="I13" s="5">
        <f t="shared" si="1"/>
        <v>2589218.9617475509</v>
      </c>
      <c r="K13" s="5" t="s">
        <v>51</v>
      </c>
      <c r="M13" s="5">
        <f>SUM(D69:D80)</f>
        <v>170133.39899861207</v>
      </c>
    </row>
    <row r="14" spans="1:13" x14ac:dyDescent="0.25">
      <c r="A14">
        <v>6</v>
      </c>
      <c r="B14" s="4">
        <f>-Sheet2!$B$3</f>
        <v>17297.864874658764</v>
      </c>
      <c r="C14" s="4"/>
      <c r="D14" s="5">
        <f>I13*Sheet2!$B$2</f>
        <v>15103.777276860714</v>
      </c>
      <c r="E14" s="5"/>
      <c r="F14" s="5"/>
      <c r="G14" s="4">
        <f t="shared" si="0"/>
        <v>2194.0875977980504</v>
      </c>
      <c r="H14" s="5"/>
      <c r="I14" s="5">
        <f t="shared" si="1"/>
        <v>2587024.8741497528</v>
      </c>
      <c r="K14" s="5" t="s">
        <v>52</v>
      </c>
      <c r="M14" s="5">
        <f>SUM(D81:D92)</f>
        <v>167426.78756341612</v>
      </c>
    </row>
    <row r="15" spans="1:13" x14ac:dyDescent="0.25">
      <c r="A15">
        <v>7</v>
      </c>
      <c r="B15" s="4">
        <f>-Sheet2!$B$3</f>
        <v>17297.864874658764</v>
      </c>
      <c r="C15" s="4"/>
      <c r="D15" s="5">
        <f>I14*Sheet2!$B$2</f>
        <v>15090.978432540225</v>
      </c>
      <c r="E15" s="5"/>
      <c r="F15" s="5"/>
      <c r="G15" s="4">
        <f t="shared" si="0"/>
        <v>2206.886442118539</v>
      </c>
      <c r="H15" s="5"/>
      <c r="I15" s="5">
        <f t="shared" si="1"/>
        <v>2584817.9877076345</v>
      </c>
      <c r="K15" s="5" t="s">
        <v>53</v>
      </c>
      <c r="M15" s="5">
        <f>SUM(D93:D104)</f>
        <v>164524.51496872338</v>
      </c>
    </row>
    <row r="16" spans="1:13" x14ac:dyDescent="0.25">
      <c r="A16">
        <v>8</v>
      </c>
      <c r="B16" s="4">
        <f>-Sheet2!$B$3</f>
        <v>17297.864874658764</v>
      </c>
      <c r="C16" s="4"/>
      <c r="D16" s="5">
        <f>I15*Sheet2!$B$2</f>
        <v>15078.104928294535</v>
      </c>
      <c r="E16" s="5"/>
      <c r="F16" s="5"/>
      <c r="G16" s="4">
        <f t="shared" si="0"/>
        <v>2219.7599463642291</v>
      </c>
      <c r="H16" s="5"/>
      <c r="I16" s="5">
        <f t="shared" si="1"/>
        <v>2582598.22776127</v>
      </c>
      <c r="K16" s="5" t="s">
        <v>65</v>
      </c>
      <c r="M16" s="5">
        <f>SUM(D105:D116)</f>
        <v>161412.43685349351</v>
      </c>
    </row>
    <row r="17" spans="1:13" x14ac:dyDescent="0.25">
      <c r="A17">
        <v>9</v>
      </c>
      <c r="B17" s="4">
        <f>-Sheet2!$B$3</f>
        <v>17297.864874658764</v>
      </c>
      <c r="C17" s="4"/>
      <c r="D17" s="5">
        <f>I16*Sheet2!$B$2</f>
        <v>15065.156328607409</v>
      </c>
      <c r="E17" s="5"/>
      <c r="F17" s="5"/>
      <c r="G17" s="4">
        <f t="shared" si="0"/>
        <v>2232.7085460513554</v>
      </c>
      <c r="H17" s="5"/>
      <c r="I17" s="5">
        <f t="shared" si="1"/>
        <v>2580365.5192152187</v>
      </c>
      <c r="K17" s="5" t="s">
        <v>66</v>
      </c>
      <c r="M17" s="5">
        <f>SUM(D117:D128)</f>
        <v>158075.38635968268</v>
      </c>
    </row>
    <row r="18" spans="1:13" x14ac:dyDescent="0.25">
      <c r="A18">
        <v>10</v>
      </c>
      <c r="B18" s="4">
        <f>-Sheet2!$B$3</f>
        <v>17297.864874658764</v>
      </c>
      <c r="C18" s="4"/>
      <c r="D18" s="5">
        <f>I17*Sheet2!$B$2</f>
        <v>15052.132195422109</v>
      </c>
      <c r="E18" s="5"/>
      <c r="F18" s="5"/>
      <c r="G18" s="4">
        <f t="shared" si="0"/>
        <v>2245.7326792366548</v>
      </c>
      <c r="H18" s="5"/>
      <c r="I18" s="5">
        <f t="shared" si="1"/>
        <v>2578119.786535982</v>
      </c>
      <c r="K18" s="5" t="s">
        <v>67</v>
      </c>
      <c r="M18" s="5">
        <f>SUM(D129:D140)</f>
        <v>154497.10021585305</v>
      </c>
    </row>
    <row r="19" spans="1:13" x14ac:dyDescent="0.25">
      <c r="A19">
        <v>11</v>
      </c>
      <c r="B19" s="4">
        <f>-Sheet2!$B$3</f>
        <v>17297.864874658764</v>
      </c>
      <c r="C19" s="4"/>
      <c r="D19" s="5">
        <f>I18*Sheet2!$B$2</f>
        <v>15039.032088126563</v>
      </c>
      <c r="E19" s="5"/>
      <c r="F19" s="5"/>
      <c r="G19" s="4">
        <f t="shared" si="0"/>
        <v>2258.8327865322008</v>
      </c>
      <c r="H19" s="5"/>
      <c r="I19" s="5">
        <f t="shared" si="1"/>
        <v>2575860.9537494499</v>
      </c>
      <c r="K19" s="5" t="s">
        <v>68</v>
      </c>
      <c r="M19" s="5">
        <f>SUM(D141:D152)</f>
        <v>150660.13947735916</v>
      </c>
    </row>
    <row r="20" spans="1:13" x14ac:dyDescent="0.25">
      <c r="A20">
        <v>12</v>
      </c>
      <c r="B20" s="4">
        <f>-Sheet2!$B$3</f>
        <v>17297.864874658764</v>
      </c>
      <c r="C20" s="4"/>
      <c r="D20" s="5">
        <f>I19*Sheet2!$B$2</f>
        <v>15025.855563538458</v>
      </c>
      <c r="E20" s="5"/>
      <c r="F20" s="5"/>
      <c r="G20" s="4">
        <f t="shared" si="0"/>
        <v>2272.0093111203059</v>
      </c>
      <c r="H20" s="5"/>
      <c r="I20" s="5">
        <f t="shared" si="1"/>
        <v>2573588.9444383294</v>
      </c>
      <c r="K20" s="5" t="s">
        <v>69</v>
      </c>
      <c r="M20" s="5">
        <f>SUM(D153:D164)</f>
        <v>146545.80453683739</v>
      </c>
    </row>
    <row r="21" spans="1:13" x14ac:dyDescent="0.25">
      <c r="A21">
        <v>13</v>
      </c>
      <c r="B21" s="4">
        <f>-Sheet2!$B$3</f>
        <v>17297.864874658764</v>
      </c>
      <c r="C21" s="4"/>
      <c r="D21" s="5">
        <f>I20*Sheet2!$B$2</f>
        <v>15012.602175890255</v>
      </c>
      <c r="E21" s="5"/>
      <c r="F21" s="5"/>
      <c r="G21" s="4">
        <f t="shared" si="0"/>
        <v>2285.2626987685089</v>
      </c>
      <c r="H21" s="5"/>
      <c r="I21" s="5">
        <f t="shared" si="1"/>
        <v>2571303.6817395608</v>
      </c>
      <c r="K21" s="5" t="s">
        <v>70</v>
      </c>
      <c r="M21" s="5">
        <f>SUM(D165:D176)</f>
        <v>142134.04399079562</v>
      </c>
    </row>
    <row r="22" spans="1:13" x14ac:dyDescent="0.25">
      <c r="A22">
        <v>14</v>
      </c>
      <c r="B22" s="4">
        <f>-Sheet2!$B$3</f>
        <v>17297.864874658764</v>
      </c>
      <c r="C22" s="4"/>
      <c r="D22" s="5">
        <f>I21*Sheet2!$B$2</f>
        <v>14999.271476814105</v>
      </c>
      <c r="E22" s="5"/>
      <c r="F22" s="5"/>
      <c r="G22" s="4">
        <f t="shared" si="0"/>
        <v>2298.5933978446592</v>
      </c>
      <c r="H22" s="5"/>
      <c r="I22" s="5">
        <f t="shared" si="1"/>
        <v>2569005.0883417162</v>
      </c>
      <c r="K22" s="5" t="s">
        <v>71</v>
      </c>
      <c r="M22" s="5">
        <f>SUM(D177:D188)</f>
        <v>137403.35691816217</v>
      </c>
    </row>
    <row r="23" spans="1:13" x14ac:dyDescent="0.25">
      <c r="A23">
        <v>15</v>
      </c>
      <c r="B23" s="4">
        <f>-Sheet2!$B$3</f>
        <v>17297.864874658764</v>
      </c>
      <c r="C23" s="4"/>
      <c r="D23" s="5">
        <f>I22*Sheet2!$B$2</f>
        <v>14985.863015326679</v>
      </c>
      <c r="E23" s="5"/>
      <c r="F23" s="5"/>
      <c r="G23" s="4">
        <f t="shared" si="0"/>
        <v>2312.0018593320856</v>
      </c>
      <c r="H23" s="5"/>
      <c r="I23" s="5">
        <f t="shared" si="1"/>
        <v>2566693.0864823842</v>
      </c>
    </row>
    <row r="24" spans="1:13" x14ac:dyDescent="0.25">
      <c r="A24">
        <v>16</v>
      </c>
      <c r="B24" s="4">
        <f>-Sheet2!$B$3</f>
        <v>17297.864874658764</v>
      </c>
      <c r="C24" s="4"/>
      <c r="D24" s="5">
        <f>I23*Sheet2!$B$2</f>
        <v>14972.376337813908</v>
      </c>
      <c r="E24" s="5"/>
      <c r="F24" s="5"/>
      <c r="G24" s="4">
        <f t="shared" si="0"/>
        <v>2325.4885368448558</v>
      </c>
      <c r="H24" s="5"/>
      <c r="I24" s="5">
        <f t="shared" si="1"/>
        <v>2564367.5979455393</v>
      </c>
    </row>
    <row r="25" spans="1:13" x14ac:dyDescent="0.25">
      <c r="A25">
        <v>17</v>
      </c>
      <c r="B25" s="4">
        <f>-Sheet2!$B$3</f>
        <v>17297.864874658764</v>
      </c>
      <c r="C25" s="4"/>
      <c r="D25" s="5">
        <f>I24*Sheet2!$B$2</f>
        <v>14958.810988015646</v>
      </c>
      <c r="E25" s="5"/>
      <c r="F25" s="5"/>
      <c r="G25" s="4">
        <f t="shared" si="0"/>
        <v>2339.0538866431179</v>
      </c>
      <c r="H25" s="5"/>
      <c r="I25" s="5">
        <f t="shared" si="1"/>
        <v>2562028.5440588961</v>
      </c>
    </row>
    <row r="26" spans="1:13" x14ac:dyDescent="0.25">
      <c r="A26">
        <v>18</v>
      </c>
      <c r="B26" s="4">
        <f>-Sheet2!$B$3</f>
        <v>17297.864874658764</v>
      </c>
      <c r="C26" s="4"/>
      <c r="D26" s="5">
        <f>I25*Sheet2!$B$2</f>
        <v>14945.166507010228</v>
      </c>
      <c r="E26" s="5"/>
      <c r="F26" s="5"/>
      <c r="G26" s="4">
        <f t="shared" si="0"/>
        <v>2352.6983676485361</v>
      </c>
      <c r="H26" s="5"/>
      <c r="I26" s="5">
        <f t="shared" si="1"/>
        <v>2559675.8456912474</v>
      </c>
    </row>
    <row r="27" spans="1:13" x14ac:dyDescent="0.25">
      <c r="A27">
        <v>19</v>
      </c>
      <c r="B27" s="4">
        <f>-Sheet2!$B$3</f>
        <v>17297.864874658764</v>
      </c>
      <c r="C27" s="4"/>
      <c r="D27" s="5">
        <f>I26*Sheet2!$B$2</f>
        <v>14931.442433198943</v>
      </c>
      <c r="E27" s="5"/>
      <c r="F27" s="5"/>
      <c r="G27" s="4">
        <f t="shared" si="0"/>
        <v>2366.4224414598211</v>
      </c>
      <c r="H27" s="5"/>
      <c r="I27" s="5">
        <f t="shared" si="1"/>
        <v>2557309.4232497877</v>
      </c>
    </row>
    <row r="28" spans="1:13" x14ac:dyDescent="0.25">
      <c r="A28">
        <v>20</v>
      </c>
      <c r="B28" s="4">
        <f>-Sheet2!$B$3</f>
        <v>17297.864874658764</v>
      </c>
      <c r="C28" s="4"/>
      <c r="D28" s="5">
        <f>I27*Sheet2!$B$2</f>
        <v>14917.638302290428</v>
      </c>
      <c r="E28" s="5"/>
      <c r="F28" s="5"/>
      <c r="G28" s="4">
        <f t="shared" si="0"/>
        <v>2380.2265723683358</v>
      </c>
      <c r="H28" s="5"/>
      <c r="I28" s="5">
        <f t="shared" si="1"/>
        <v>2554929.1966774194</v>
      </c>
    </row>
    <row r="29" spans="1:13" x14ac:dyDescent="0.25">
      <c r="A29">
        <v>21</v>
      </c>
      <c r="B29" s="4">
        <f>-Sheet2!$B$3</f>
        <v>17297.864874658764</v>
      </c>
      <c r="C29" s="4"/>
      <c r="D29" s="5">
        <f>I28*Sheet2!$B$2</f>
        <v>14903.753647284946</v>
      </c>
      <c r="E29" s="5"/>
      <c r="F29" s="5"/>
      <c r="G29" s="4">
        <f t="shared" si="0"/>
        <v>2394.1112273738181</v>
      </c>
      <c r="H29" s="5"/>
      <c r="I29" s="5">
        <f t="shared" si="1"/>
        <v>2552535.0854500458</v>
      </c>
    </row>
    <row r="30" spans="1:13" x14ac:dyDescent="0.25">
      <c r="A30">
        <v>22</v>
      </c>
      <c r="B30" s="4">
        <f>-Sheet2!$B$3</f>
        <v>17297.864874658764</v>
      </c>
      <c r="C30" s="4"/>
      <c r="D30" s="5">
        <f>I29*Sheet2!$B$2</f>
        <v>14889.787998458602</v>
      </c>
      <c r="E30" s="5"/>
      <c r="F30" s="5"/>
      <c r="G30" s="4">
        <f t="shared" si="0"/>
        <v>2408.0768762001626</v>
      </c>
      <c r="H30" s="5"/>
      <c r="I30" s="5">
        <f t="shared" si="1"/>
        <v>2550127.0085738455</v>
      </c>
    </row>
    <row r="31" spans="1:13" x14ac:dyDescent="0.25">
      <c r="A31">
        <v>23</v>
      </c>
      <c r="B31" s="4">
        <f>-Sheet2!$B$3</f>
        <v>17297.864874658764</v>
      </c>
      <c r="C31" s="4"/>
      <c r="D31" s="5">
        <f>I30*Sheet2!$B$2</f>
        <v>14875.740883347433</v>
      </c>
      <c r="E31" s="5"/>
      <c r="F31" s="5"/>
      <c r="G31" s="4">
        <f t="shared" si="0"/>
        <v>2422.1239913113313</v>
      </c>
      <c r="H31" s="5"/>
      <c r="I31" s="5">
        <f t="shared" si="1"/>
        <v>2547704.884582534</v>
      </c>
    </row>
    <row r="32" spans="1:13" x14ac:dyDescent="0.25">
      <c r="A32">
        <v>24</v>
      </c>
      <c r="B32" s="4">
        <f>-Sheet2!$B$3</f>
        <v>17297.864874658764</v>
      </c>
      <c r="C32" s="4"/>
      <c r="D32" s="5">
        <f>I31*Sheet2!$B$2</f>
        <v>14861.611826731449</v>
      </c>
      <c r="E32" s="5"/>
      <c r="F32" s="5"/>
      <c r="G32" s="4">
        <f t="shared" si="0"/>
        <v>2436.2530479273155</v>
      </c>
      <c r="H32" s="5"/>
      <c r="I32" s="5">
        <f t="shared" si="1"/>
        <v>2545268.6315346067</v>
      </c>
    </row>
    <row r="33" spans="1:9" x14ac:dyDescent="0.25">
      <c r="A33">
        <v>25</v>
      </c>
      <c r="B33" s="4">
        <f>-Sheet2!$B$3</f>
        <v>17297.864874658764</v>
      </c>
      <c r="C33" s="4"/>
      <c r="D33" s="5">
        <f>I32*Sheet2!$B$2</f>
        <v>14847.40035061854</v>
      </c>
      <c r="E33" s="5"/>
      <c r="F33" s="5"/>
      <c r="G33" s="4">
        <f t="shared" si="0"/>
        <v>2450.4645240402242</v>
      </c>
      <c r="H33" s="5"/>
      <c r="I33" s="5">
        <f t="shared" si="1"/>
        <v>2542818.1670105667</v>
      </c>
    </row>
    <row r="34" spans="1:9" x14ac:dyDescent="0.25">
      <c r="A34">
        <v>26</v>
      </c>
      <c r="B34" s="4">
        <f>-Sheet2!$B$3</f>
        <v>17297.864874658764</v>
      </c>
      <c r="C34" s="4"/>
      <c r="D34" s="5">
        <f>I33*Sheet2!$B$2</f>
        <v>14833.105974228307</v>
      </c>
      <c r="E34" s="5"/>
      <c r="F34" s="5"/>
      <c r="G34" s="4">
        <f t="shared" si="0"/>
        <v>2464.7589004304573</v>
      </c>
      <c r="H34" s="5"/>
      <c r="I34" s="5">
        <f t="shared" si="1"/>
        <v>2540353.4081101362</v>
      </c>
    </row>
    <row r="35" spans="1:9" x14ac:dyDescent="0.25">
      <c r="A35">
        <v>27</v>
      </c>
      <c r="B35" s="4">
        <f>-Sheet2!$B$3</f>
        <v>17297.864874658764</v>
      </c>
      <c r="C35" s="4"/>
      <c r="D35" s="5">
        <f>I34*Sheet2!$B$2</f>
        <v>14818.728213975795</v>
      </c>
      <c r="E35" s="5"/>
      <c r="F35" s="5"/>
      <c r="G35" s="4">
        <f t="shared" si="0"/>
        <v>2479.1366606829688</v>
      </c>
      <c r="H35" s="5"/>
      <c r="I35" s="5">
        <f t="shared" si="1"/>
        <v>2537874.2714494532</v>
      </c>
    </row>
    <row r="36" spans="1:9" x14ac:dyDescent="0.25">
      <c r="A36">
        <v>28</v>
      </c>
      <c r="B36" s="4">
        <f>-Sheet2!$B$3</f>
        <v>17297.864874658764</v>
      </c>
      <c r="C36" s="4"/>
      <c r="D36" s="5">
        <f>I35*Sheet2!$B$2</f>
        <v>14804.266583455144</v>
      </c>
      <c r="E36" s="5"/>
      <c r="F36" s="5"/>
      <c r="G36" s="4">
        <f t="shared" si="0"/>
        <v>2493.5982912036197</v>
      </c>
      <c r="H36" s="5"/>
      <c r="I36" s="5">
        <f t="shared" si="1"/>
        <v>2535380.6731582494</v>
      </c>
    </row>
    <row r="37" spans="1:9" x14ac:dyDescent="0.25">
      <c r="A37">
        <v>29</v>
      </c>
      <c r="B37" s="4">
        <f>-Sheet2!$B$3</f>
        <v>17297.864874658764</v>
      </c>
      <c r="C37" s="4"/>
      <c r="D37" s="5">
        <f>I36*Sheet2!$B$2</f>
        <v>14789.720593423122</v>
      </c>
      <c r="E37" s="5"/>
      <c r="F37" s="5"/>
      <c r="G37" s="4">
        <f t="shared" si="0"/>
        <v>2508.1442812356418</v>
      </c>
      <c r="H37" s="5"/>
      <c r="I37" s="5">
        <f t="shared" si="1"/>
        <v>2532872.5288770138</v>
      </c>
    </row>
    <row r="38" spans="1:9" x14ac:dyDescent="0.25">
      <c r="A38">
        <v>30</v>
      </c>
      <c r="B38" s="4">
        <f>-Sheet2!$B$3</f>
        <v>17297.864874658764</v>
      </c>
      <c r="C38" s="4"/>
      <c r="D38" s="5">
        <f>I37*Sheet2!$B$2</f>
        <v>14775.089751782582</v>
      </c>
      <c r="E38" s="5"/>
      <c r="F38" s="5"/>
      <c r="G38" s="4">
        <f t="shared" si="0"/>
        <v>2522.7751228761826</v>
      </c>
      <c r="H38" s="5"/>
      <c r="I38" s="5">
        <f t="shared" si="1"/>
        <v>2530349.7537541375</v>
      </c>
    </row>
    <row r="39" spans="1:9" x14ac:dyDescent="0.25">
      <c r="A39">
        <v>31</v>
      </c>
      <c r="B39" s="4">
        <f>-Sheet2!$B$3</f>
        <v>17297.864874658764</v>
      </c>
      <c r="C39" s="4"/>
      <c r="D39" s="5">
        <f>I38*Sheet2!$B$2</f>
        <v>14760.373563565803</v>
      </c>
      <c r="E39" s="5"/>
      <c r="F39" s="5"/>
      <c r="G39" s="4">
        <f t="shared" si="0"/>
        <v>2537.491311092961</v>
      </c>
      <c r="H39" s="5"/>
      <c r="I39" s="5">
        <f t="shared" si="1"/>
        <v>2527812.2624430447</v>
      </c>
    </row>
    <row r="40" spans="1:9" x14ac:dyDescent="0.25">
      <c r="A40">
        <v>32</v>
      </c>
      <c r="B40" s="4">
        <f>-Sheet2!$B$3</f>
        <v>17297.864874658764</v>
      </c>
      <c r="C40" s="4"/>
      <c r="D40" s="5">
        <f>I39*Sheet2!$B$2</f>
        <v>14745.571530917761</v>
      </c>
      <c r="E40" s="5"/>
      <c r="F40" s="5"/>
      <c r="G40" s="4">
        <f t="shared" si="0"/>
        <v>2552.2933437410029</v>
      </c>
      <c r="H40" s="5"/>
      <c r="I40" s="5">
        <f t="shared" si="1"/>
        <v>2525259.9690993037</v>
      </c>
    </row>
    <row r="41" spans="1:9" x14ac:dyDescent="0.25">
      <c r="A41">
        <v>33</v>
      </c>
      <c r="B41" s="4">
        <f>-Sheet2!$B$3</f>
        <v>17297.864874658764</v>
      </c>
      <c r="C41" s="4"/>
      <c r="D41" s="5">
        <f>I40*Sheet2!$B$2</f>
        <v>14730.683153079272</v>
      </c>
      <c r="E41" s="5"/>
      <c r="F41" s="5"/>
      <c r="G41" s="4">
        <f t="shared" si="0"/>
        <v>2567.1817215794927</v>
      </c>
      <c r="H41" s="5"/>
      <c r="I41" s="5">
        <f t="shared" si="1"/>
        <v>2522692.7873777244</v>
      </c>
    </row>
    <row r="42" spans="1:9" x14ac:dyDescent="0.25">
      <c r="A42">
        <v>34</v>
      </c>
      <c r="B42" s="4">
        <f>-Sheet2!$B$3</f>
        <v>17297.864874658764</v>
      </c>
      <c r="C42" s="4"/>
      <c r="D42" s="5">
        <f>I41*Sheet2!$B$2</f>
        <v>14715.70792637006</v>
      </c>
      <c r="E42" s="5"/>
      <c r="F42" s="5"/>
      <c r="G42" s="4">
        <f t="shared" si="0"/>
        <v>2582.1569482887044</v>
      </c>
      <c r="H42" s="5"/>
      <c r="I42" s="5">
        <f t="shared" si="1"/>
        <v>2520110.6304294355</v>
      </c>
    </row>
    <row r="43" spans="1:9" x14ac:dyDescent="0.25">
      <c r="A43">
        <v>35</v>
      </c>
      <c r="B43" s="4">
        <f>-Sheet2!$B$3</f>
        <v>17297.864874658764</v>
      </c>
      <c r="C43" s="4"/>
      <c r="D43" s="5">
        <f>I42*Sheet2!$B$2</f>
        <v>14700.645344171708</v>
      </c>
      <c r="E43" s="5"/>
      <c r="F43" s="5"/>
      <c r="G43" s="4">
        <f t="shared" si="0"/>
        <v>2597.2195304870565</v>
      </c>
      <c r="H43" s="5"/>
      <c r="I43" s="5">
        <f t="shared" si="1"/>
        <v>2517513.4108989486</v>
      </c>
    </row>
    <row r="44" spans="1:9" x14ac:dyDescent="0.25">
      <c r="A44">
        <v>36</v>
      </c>
      <c r="B44" s="4">
        <f>-Sheet2!$B$3</f>
        <v>17297.864874658764</v>
      </c>
      <c r="C44" s="4"/>
      <c r="D44" s="5">
        <f>I43*Sheet2!$B$2</f>
        <v>14685.494896910533</v>
      </c>
      <c r="E44" s="5"/>
      <c r="F44" s="5"/>
      <c r="G44" s="4">
        <f t="shared" si="0"/>
        <v>2612.3699777482307</v>
      </c>
      <c r="H44" s="5"/>
      <c r="I44" s="5">
        <f t="shared" si="1"/>
        <v>2514901.0409212005</v>
      </c>
    </row>
    <row r="45" spans="1:9" x14ac:dyDescent="0.25">
      <c r="A45">
        <v>37</v>
      </c>
      <c r="B45" s="4">
        <f>-Sheet2!$B$3</f>
        <v>17297.864874658764</v>
      </c>
      <c r="C45" s="4"/>
      <c r="D45" s="5">
        <f>I44*Sheet2!$B$2</f>
        <v>14670.256072040336</v>
      </c>
      <c r="E45" s="5"/>
      <c r="F45" s="5"/>
      <c r="G45" s="4">
        <f t="shared" si="0"/>
        <v>2627.6088026184279</v>
      </c>
      <c r="H45" s="5"/>
      <c r="I45" s="5">
        <f t="shared" si="1"/>
        <v>2512273.4321185821</v>
      </c>
    </row>
    <row r="46" spans="1:9" x14ac:dyDescent="0.25">
      <c r="A46">
        <v>38</v>
      </c>
      <c r="B46" s="4">
        <f>-Sheet2!$B$3</f>
        <v>17297.864874658764</v>
      </c>
      <c r="C46" s="4"/>
      <c r="D46" s="5">
        <f>I45*Sheet2!$B$2</f>
        <v>14654.928354025064</v>
      </c>
      <c r="E46" s="5"/>
      <c r="F46" s="5"/>
      <c r="G46" s="4">
        <f t="shared" si="0"/>
        <v>2642.9365206337006</v>
      </c>
      <c r="H46" s="5"/>
      <c r="I46" s="5">
        <f t="shared" si="1"/>
        <v>2509630.4955979483</v>
      </c>
    </row>
    <row r="47" spans="1:9" x14ac:dyDescent="0.25">
      <c r="A47">
        <v>39</v>
      </c>
      <c r="B47" s="4">
        <f>-Sheet2!$B$3</f>
        <v>17297.864874658764</v>
      </c>
      <c r="C47" s="4"/>
      <c r="D47" s="5">
        <f>I46*Sheet2!$B$2</f>
        <v>14639.511224321366</v>
      </c>
      <c r="E47" s="5"/>
      <c r="F47" s="5"/>
      <c r="G47" s="4">
        <f t="shared" si="0"/>
        <v>2658.353650337398</v>
      </c>
      <c r="H47" s="5"/>
      <c r="I47" s="5">
        <f t="shared" si="1"/>
        <v>2506972.1419476108</v>
      </c>
    </row>
    <row r="48" spans="1:9" x14ac:dyDescent="0.25">
      <c r="A48">
        <v>40</v>
      </c>
      <c r="B48" s="4">
        <f>-Sheet2!$B$3</f>
        <v>17297.864874658764</v>
      </c>
      <c r="C48" s="4"/>
      <c r="D48" s="5">
        <f>I47*Sheet2!$B$2</f>
        <v>14624.004161361063</v>
      </c>
      <c r="E48" s="5"/>
      <c r="F48" s="5"/>
      <c r="G48" s="4">
        <f t="shared" si="0"/>
        <v>2673.8607132977013</v>
      </c>
      <c r="H48" s="5"/>
      <c r="I48" s="5">
        <f t="shared" si="1"/>
        <v>2504298.2812343133</v>
      </c>
    </row>
    <row r="49" spans="1:9" x14ac:dyDescent="0.25">
      <c r="A49">
        <v>41</v>
      </c>
      <c r="B49" s="4">
        <f>-Sheet2!$B$3</f>
        <v>17297.864874658764</v>
      </c>
      <c r="C49" s="4"/>
      <c r="D49" s="5">
        <f>I48*Sheet2!$B$2</f>
        <v>14608.406640533494</v>
      </c>
      <c r="E49" s="5"/>
      <c r="F49" s="5"/>
      <c r="G49" s="4">
        <f t="shared" si="0"/>
        <v>2689.4582341252699</v>
      </c>
      <c r="H49" s="5"/>
      <c r="I49" s="5">
        <f t="shared" si="1"/>
        <v>2501608.823000188</v>
      </c>
    </row>
    <row r="50" spans="1:9" x14ac:dyDescent="0.25">
      <c r="A50">
        <v>42</v>
      </c>
      <c r="B50" s="4">
        <f>-Sheet2!$B$3</f>
        <v>17297.864874658764</v>
      </c>
      <c r="C50" s="4"/>
      <c r="D50" s="5">
        <f>I49*Sheet2!$B$2</f>
        <v>14592.718134167764</v>
      </c>
      <c r="E50" s="5"/>
      <c r="F50" s="5"/>
      <c r="G50" s="4">
        <f t="shared" si="0"/>
        <v>2705.1467404909999</v>
      </c>
      <c r="H50" s="5"/>
      <c r="I50" s="5">
        <f t="shared" si="1"/>
        <v>2498903.6762596969</v>
      </c>
    </row>
    <row r="51" spans="1:9" x14ac:dyDescent="0.25">
      <c r="A51">
        <v>43</v>
      </c>
      <c r="B51" s="4">
        <f>-Sheet2!$B$3</f>
        <v>17297.864874658764</v>
      </c>
      <c r="C51" s="4"/>
      <c r="D51" s="5">
        <f>I50*Sheet2!$B$2</f>
        <v>14576.938111514899</v>
      </c>
      <c r="E51" s="5"/>
      <c r="F51" s="5"/>
      <c r="G51" s="4">
        <f t="shared" si="0"/>
        <v>2720.9267631438652</v>
      </c>
      <c r="H51" s="5"/>
      <c r="I51" s="5">
        <f t="shared" si="1"/>
        <v>2496182.7494965531</v>
      </c>
    </row>
    <row r="52" spans="1:9" x14ac:dyDescent="0.25">
      <c r="A52">
        <v>44</v>
      </c>
      <c r="B52" s="4">
        <f>-Sheet2!$B$3</f>
        <v>17297.864874658764</v>
      </c>
      <c r="C52" s="4"/>
      <c r="D52" s="5">
        <f>I51*Sheet2!$B$2</f>
        <v>14561.066038729894</v>
      </c>
      <c r="E52" s="5"/>
      <c r="F52" s="5"/>
      <c r="G52" s="4">
        <f t="shared" si="0"/>
        <v>2736.7988359288702</v>
      </c>
      <c r="H52" s="5"/>
      <c r="I52" s="5">
        <f t="shared" si="1"/>
        <v>2493445.9506606241</v>
      </c>
    </row>
    <row r="53" spans="1:9" x14ac:dyDescent="0.25">
      <c r="A53">
        <v>45</v>
      </c>
      <c r="B53" s="4">
        <f>-Sheet2!$B$3</f>
        <v>17297.864874658764</v>
      </c>
      <c r="C53" s="4"/>
      <c r="D53" s="5">
        <f>I52*Sheet2!$B$2</f>
        <v>14545.10137885364</v>
      </c>
      <c r="E53" s="5"/>
      <c r="F53" s="5"/>
      <c r="G53" s="4">
        <f t="shared" si="0"/>
        <v>2752.763495805124</v>
      </c>
      <c r="H53" s="5"/>
      <c r="I53" s="5">
        <f t="shared" si="1"/>
        <v>2490693.1871648189</v>
      </c>
    </row>
    <row r="54" spans="1:9" x14ac:dyDescent="0.25">
      <c r="A54">
        <v>46</v>
      </c>
      <c r="B54" s="4">
        <f>-Sheet2!$B$3</f>
        <v>17297.864874658764</v>
      </c>
      <c r="C54" s="4"/>
      <c r="D54" s="5">
        <f>I53*Sheet2!$B$2</f>
        <v>14529.043591794778</v>
      </c>
      <c r="E54" s="5"/>
      <c r="F54" s="5"/>
      <c r="G54" s="4">
        <f t="shared" si="0"/>
        <v>2768.8212828639862</v>
      </c>
      <c r="H54" s="5"/>
      <c r="I54" s="5">
        <f t="shared" si="1"/>
        <v>2487924.3658819548</v>
      </c>
    </row>
    <row r="55" spans="1:9" x14ac:dyDescent="0.25">
      <c r="A55">
        <v>47</v>
      </c>
      <c r="B55" s="4">
        <f>-Sheet2!$B$3</f>
        <v>17297.864874658764</v>
      </c>
      <c r="C55" s="4"/>
      <c r="D55" s="5">
        <f>I54*Sheet2!$B$2</f>
        <v>14512.892134311403</v>
      </c>
      <c r="E55" s="5"/>
      <c r="F55" s="5"/>
      <c r="G55" s="4">
        <f t="shared" si="0"/>
        <v>2784.9727403473607</v>
      </c>
      <c r="H55" s="5"/>
      <c r="I55" s="5">
        <f t="shared" si="1"/>
        <v>2485139.3931416073</v>
      </c>
    </row>
    <row r="56" spans="1:9" x14ac:dyDescent="0.25">
      <c r="A56">
        <v>48</v>
      </c>
      <c r="B56" s="4">
        <f>-Sheet2!$B$3</f>
        <v>17297.864874658764</v>
      </c>
      <c r="C56" s="4"/>
      <c r="D56" s="5">
        <f>I55*Sheet2!$B$2</f>
        <v>14496.646459992709</v>
      </c>
      <c r="E56" s="5"/>
      <c r="F56" s="5"/>
      <c r="G56" s="4">
        <f t="shared" si="0"/>
        <v>2801.2184146660547</v>
      </c>
      <c r="H56" s="5"/>
      <c r="I56" s="5">
        <f t="shared" si="1"/>
        <v>2482338.1747269412</v>
      </c>
    </row>
    <row r="57" spans="1:9" x14ac:dyDescent="0.25">
      <c r="A57">
        <v>49</v>
      </c>
      <c r="B57" s="4">
        <f>-Sheet2!$B$3</f>
        <v>17297.864874658764</v>
      </c>
      <c r="C57" s="4"/>
      <c r="D57" s="5">
        <f>I56*Sheet2!$B$2</f>
        <v>14480.30601924049</v>
      </c>
      <c r="E57" s="5"/>
      <c r="F57" s="5"/>
      <c r="G57" s="4">
        <f t="shared" si="0"/>
        <v>2817.5588554182741</v>
      </c>
      <c r="H57" s="5"/>
      <c r="I57" s="5">
        <f t="shared" si="1"/>
        <v>2479520.615871523</v>
      </c>
    </row>
    <row r="58" spans="1:9" x14ac:dyDescent="0.25">
      <c r="A58">
        <v>50</v>
      </c>
      <c r="B58" s="4">
        <f>-Sheet2!$B$3</f>
        <v>17297.864874658764</v>
      </c>
      <c r="C58" s="4"/>
      <c r="D58" s="5">
        <f>I57*Sheet2!$B$2</f>
        <v>14463.870259250552</v>
      </c>
      <c r="E58" s="5"/>
      <c r="F58" s="5"/>
      <c r="G58" s="4">
        <f t="shared" si="0"/>
        <v>2833.9946154082118</v>
      </c>
      <c r="H58" s="5"/>
      <c r="I58" s="5">
        <f t="shared" si="1"/>
        <v>2476686.6212561149</v>
      </c>
    </row>
    <row r="59" spans="1:9" x14ac:dyDescent="0.25">
      <c r="A59">
        <v>51</v>
      </c>
      <c r="B59" s="4">
        <f>-Sheet2!$B$3</f>
        <v>17297.864874658764</v>
      </c>
      <c r="C59" s="4"/>
      <c r="D59" s="5">
        <f>I58*Sheet2!$B$2</f>
        <v>14447.338623994005</v>
      </c>
      <c r="E59" s="5"/>
      <c r="F59" s="5"/>
      <c r="G59" s="4">
        <f t="shared" si="0"/>
        <v>2850.5262506647596</v>
      </c>
      <c r="H59" s="5"/>
      <c r="I59" s="5">
        <f t="shared" si="1"/>
        <v>2473836.0950054503</v>
      </c>
    </row>
    <row r="60" spans="1:9" x14ac:dyDescent="0.25">
      <c r="A60">
        <v>52</v>
      </c>
      <c r="B60" s="4">
        <f>-Sheet2!$B$3</f>
        <v>17297.864874658764</v>
      </c>
      <c r="C60" s="4"/>
      <c r="D60" s="5">
        <f>I59*Sheet2!$B$2</f>
        <v>14430.71055419846</v>
      </c>
      <c r="E60" s="5"/>
      <c r="F60" s="5"/>
      <c r="G60" s="4">
        <f t="shared" si="0"/>
        <v>2867.154320460304</v>
      </c>
      <c r="H60" s="5"/>
      <c r="I60" s="5">
        <f t="shared" si="1"/>
        <v>2470968.94068499</v>
      </c>
    </row>
    <row r="61" spans="1:9" x14ac:dyDescent="0.25">
      <c r="A61">
        <v>53</v>
      </c>
      <c r="B61" s="4">
        <f>-Sheet2!$B$3</f>
        <v>17297.864874658764</v>
      </c>
      <c r="C61" s="4"/>
      <c r="D61" s="5">
        <f>I60*Sheet2!$B$2</f>
        <v>14413.98548732911</v>
      </c>
      <c r="E61" s="5"/>
      <c r="F61" s="5"/>
      <c r="G61" s="4">
        <f t="shared" si="0"/>
        <v>2883.8793873296545</v>
      </c>
      <c r="H61" s="5"/>
      <c r="I61" s="5">
        <f t="shared" si="1"/>
        <v>2468085.0612976602</v>
      </c>
    </row>
    <row r="62" spans="1:9" x14ac:dyDescent="0.25">
      <c r="A62">
        <v>54</v>
      </c>
      <c r="B62" s="4">
        <f>-Sheet2!$B$3</f>
        <v>17297.864874658764</v>
      </c>
      <c r="C62" s="4"/>
      <c r="D62" s="5">
        <f>I61*Sheet2!$B$2</f>
        <v>14397.162857569685</v>
      </c>
      <c r="E62" s="5"/>
      <c r="F62" s="5"/>
      <c r="G62" s="4">
        <f t="shared" si="0"/>
        <v>2900.7020170890792</v>
      </c>
      <c r="H62" s="5"/>
      <c r="I62" s="5">
        <f t="shared" si="1"/>
        <v>2465184.3592805713</v>
      </c>
    </row>
    <row r="63" spans="1:9" x14ac:dyDescent="0.25">
      <c r="A63">
        <v>55</v>
      </c>
      <c r="B63" s="4">
        <f>-Sheet2!$B$3</f>
        <v>17297.864874658764</v>
      </c>
      <c r="C63" s="4"/>
      <c r="D63" s="5">
        <f>I62*Sheet2!$B$2</f>
        <v>14380.242095803333</v>
      </c>
      <c r="E63" s="5"/>
      <c r="F63" s="5"/>
      <c r="G63" s="4">
        <f t="shared" si="0"/>
        <v>2917.6227788554315</v>
      </c>
      <c r="H63" s="5"/>
      <c r="I63" s="5">
        <f t="shared" si="1"/>
        <v>2462266.7365017161</v>
      </c>
    </row>
    <row r="64" spans="1:9" x14ac:dyDescent="0.25">
      <c r="A64">
        <v>56</v>
      </c>
      <c r="B64" s="4">
        <f>-Sheet2!$B$3</f>
        <v>17297.864874658764</v>
      </c>
      <c r="C64" s="4"/>
      <c r="D64" s="5">
        <f>I63*Sheet2!$B$2</f>
        <v>14363.222629593345</v>
      </c>
      <c r="E64" s="5"/>
      <c r="F64" s="5"/>
      <c r="G64" s="4">
        <f t="shared" si="0"/>
        <v>2934.642245065419</v>
      </c>
      <c r="H64" s="5"/>
      <c r="I64" s="5">
        <f t="shared" si="1"/>
        <v>2459332.0942566507</v>
      </c>
    </row>
    <row r="65" spans="1:9" x14ac:dyDescent="0.25">
      <c r="A65">
        <v>57</v>
      </c>
      <c r="B65" s="4">
        <f>-Sheet2!$B$3</f>
        <v>17297.864874658764</v>
      </c>
      <c r="C65" s="4"/>
      <c r="D65" s="5">
        <f>I64*Sheet2!$B$2</f>
        <v>14346.103883163796</v>
      </c>
      <c r="E65" s="5"/>
      <c r="F65" s="5"/>
      <c r="G65" s="4">
        <f t="shared" si="0"/>
        <v>2951.760991494968</v>
      </c>
      <c r="H65" s="5"/>
      <c r="I65" s="5">
        <f t="shared" si="1"/>
        <v>2456380.3332651556</v>
      </c>
    </row>
    <row r="66" spans="1:9" x14ac:dyDescent="0.25">
      <c r="A66">
        <v>58</v>
      </c>
      <c r="B66" s="4">
        <f>-Sheet2!$B$3</f>
        <v>17297.864874658764</v>
      </c>
      <c r="C66" s="4"/>
      <c r="D66" s="5">
        <f>I65*Sheet2!$B$2</f>
        <v>14328.885277380075</v>
      </c>
      <c r="E66" s="5"/>
      <c r="F66" s="5"/>
      <c r="G66" s="4">
        <f t="shared" si="0"/>
        <v>2968.9795972786887</v>
      </c>
      <c r="H66" s="5"/>
      <c r="I66" s="5">
        <f t="shared" si="1"/>
        <v>2453411.3536678767</v>
      </c>
    </row>
    <row r="67" spans="1:9" x14ac:dyDescent="0.25">
      <c r="A67">
        <v>59</v>
      </c>
      <c r="B67" s="4">
        <f>-Sheet2!$B$3</f>
        <v>17297.864874658764</v>
      </c>
      <c r="C67" s="4"/>
      <c r="D67" s="5">
        <f>I66*Sheet2!$B$2</f>
        <v>14311.566229729282</v>
      </c>
      <c r="E67" s="5"/>
      <c r="F67" s="5"/>
      <c r="G67" s="4">
        <f t="shared" si="0"/>
        <v>2986.2986449294822</v>
      </c>
      <c r="H67" s="5"/>
      <c r="I67" s="5">
        <f t="shared" si="1"/>
        <v>2450425.055022947</v>
      </c>
    </row>
    <row r="68" spans="1:9" x14ac:dyDescent="0.25">
      <c r="A68">
        <v>60</v>
      </c>
      <c r="B68" s="4">
        <f>-Sheet2!$B$3</f>
        <v>17297.864874658764</v>
      </c>
      <c r="C68" s="4"/>
      <c r="D68" s="5">
        <f>I67*Sheet2!$B$2</f>
        <v>14294.146154300524</v>
      </c>
      <c r="E68" s="5"/>
      <c r="F68" s="5"/>
      <c r="G68" s="4">
        <f t="shared" si="0"/>
        <v>3003.7187203582398</v>
      </c>
      <c r="H68" s="5"/>
      <c r="I68" s="5">
        <f t="shared" si="1"/>
        <v>2447421.3363025887</v>
      </c>
    </row>
    <row r="69" spans="1:9" x14ac:dyDescent="0.25">
      <c r="A69">
        <v>61</v>
      </c>
      <c r="B69" s="4">
        <f>-Sheet2!$B$3</f>
        <v>17297.864874658764</v>
      </c>
      <c r="C69" s="4"/>
      <c r="D69" s="5">
        <f>I68*Sheet2!$B$2</f>
        <v>14276.624461765101</v>
      </c>
      <c r="E69" s="5"/>
      <c r="F69" s="5"/>
      <c r="G69" s="4">
        <f t="shared" si="0"/>
        <v>3021.2404128936632</v>
      </c>
      <c r="H69" s="5"/>
      <c r="I69" s="5">
        <f t="shared" si="1"/>
        <v>2444400.095889695</v>
      </c>
    </row>
    <row r="70" spans="1:9" x14ac:dyDescent="0.25">
      <c r="A70">
        <v>62</v>
      </c>
      <c r="B70" s="4">
        <f>-Sheet2!$B$3</f>
        <v>17297.864874658764</v>
      </c>
      <c r="C70" s="4"/>
      <c r="D70" s="5">
        <f>I69*Sheet2!$B$2</f>
        <v>14259.000559356555</v>
      </c>
      <c r="E70" s="5"/>
      <c r="F70" s="5"/>
      <c r="G70" s="4">
        <f t="shared" si="0"/>
        <v>3038.8643153022094</v>
      </c>
      <c r="H70" s="5"/>
      <c r="I70" s="5">
        <f t="shared" si="1"/>
        <v>2441361.2315743929</v>
      </c>
    </row>
    <row r="71" spans="1:9" x14ac:dyDescent="0.25">
      <c r="A71">
        <v>63</v>
      </c>
      <c r="B71" s="4">
        <f>-Sheet2!$B$3</f>
        <v>17297.864874658764</v>
      </c>
      <c r="C71" s="4"/>
      <c r="D71" s="5">
        <f>I70*Sheet2!$B$2</f>
        <v>14241.273850850626</v>
      </c>
      <c r="E71" s="5"/>
      <c r="F71" s="5"/>
      <c r="G71" s="4">
        <f t="shared" si="0"/>
        <v>3056.5910238081378</v>
      </c>
      <c r="H71" s="5"/>
      <c r="I71" s="5">
        <f t="shared" si="1"/>
        <v>2438304.6405505845</v>
      </c>
    </row>
    <row r="72" spans="1:9" x14ac:dyDescent="0.25">
      <c r="A72">
        <v>64</v>
      </c>
      <c r="B72" s="4">
        <f>-Sheet2!$B$3</f>
        <v>17297.864874658764</v>
      </c>
      <c r="C72" s="4"/>
      <c r="D72" s="5">
        <f>I71*Sheet2!$B$2</f>
        <v>14223.443736545078</v>
      </c>
      <c r="E72" s="5"/>
      <c r="F72" s="5"/>
      <c r="G72" s="4">
        <f t="shared" si="0"/>
        <v>3074.4211381136865</v>
      </c>
      <c r="H72" s="5"/>
      <c r="I72" s="5">
        <f t="shared" si="1"/>
        <v>2435230.2194124707</v>
      </c>
    </row>
    <row r="73" spans="1:9" x14ac:dyDescent="0.25">
      <c r="A73">
        <v>65</v>
      </c>
      <c r="B73" s="4">
        <f>-Sheet2!$B$3</f>
        <v>17297.864874658764</v>
      </c>
      <c r="C73" s="4"/>
      <c r="D73" s="5">
        <f>I72*Sheet2!$B$2</f>
        <v>14205.509613239414</v>
      </c>
      <c r="E73" s="5"/>
      <c r="F73" s="5"/>
      <c r="G73" s="4">
        <f t="shared" ref="G73:G136" si="2">B73-D73</f>
        <v>3092.3552614193504</v>
      </c>
      <c r="H73" s="5"/>
      <c r="I73" s="5">
        <f t="shared" ref="I73:I136" si="3">I72-G73</f>
        <v>2432137.8641510513</v>
      </c>
    </row>
    <row r="74" spans="1:9" x14ac:dyDescent="0.25">
      <c r="A74">
        <v>66</v>
      </c>
      <c r="B74" s="4">
        <f>-Sheet2!$B$3</f>
        <v>17297.864874658764</v>
      </c>
      <c r="C74" s="4"/>
      <c r="D74" s="5">
        <f>I73*Sheet2!$B$2</f>
        <v>14187.470874214467</v>
      </c>
      <c r="E74" s="5"/>
      <c r="F74" s="5"/>
      <c r="G74" s="4">
        <f t="shared" si="2"/>
        <v>3110.3940004442975</v>
      </c>
      <c r="H74" s="5"/>
      <c r="I74" s="5">
        <f t="shared" si="3"/>
        <v>2429027.4701506072</v>
      </c>
    </row>
    <row r="75" spans="1:9" x14ac:dyDescent="0.25">
      <c r="A75">
        <v>67</v>
      </c>
      <c r="B75" s="4">
        <f>-Sheet2!$B$3</f>
        <v>17297.864874658764</v>
      </c>
      <c r="C75" s="4"/>
      <c r="D75" s="5">
        <f>I74*Sheet2!$B$2</f>
        <v>14169.326909211875</v>
      </c>
      <c r="E75" s="5"/>
      <c r="F75" s="5"/>
      <c r="G75" s="4">
        <f t="shared" si="2"/>
        <v>3128.5379654468888</v>
      </c>
      <c r="H75" s="5"/>
      <c r="I75" s="5">
        <f t="shared" si="3"/>
        <v>2425898.9321851605</v>
      </c>
    </row>
    <row r="76" spans="1:9" x14ac:dyDescent="0.25">
      <c r="A76">
        <v>68</v>
      </c>
      <c r="B76" s="4">
        <f>-Sheet2!$B$3</f>
        <v>17297.864874658764</v>
      </c>
      <c r="C76" s="4"/>
      <c r="D76" s="5">
        <f>I75*Sheet2!$B$2</f>
        <v>14151.077104413436</v>
      </c>
      <c r="E76" s="5"/>
      <c r="F76" s="5"/>
      <c r="G76" s="4">
        <f t="shared" si="2"/>
        <v>3146.7877702453279</v>
      </c>
      <c r="H76" s="5"/>
      <c r="I76" s="5">
        <f t="shared" si="3"/>
        <v>2422752.1444149152</v>
      </c>
    </row>
    <row r="77" spans="1:9" x14ac:dyDescent="0.25">
      <c r="A77">
        <v>69</v>
      </c>
      <c r="B77" s="4">
        <f>-Sheet2!$B$3</f>
        <v>17297.864874658764</v>
      </c>
      <c r="C77" s="4"/>
      <c r="D77" s="5">
        <f>I76*Sheet2!$B$2</f>
        <v>14132.72084242034</v>
      </c>
      <c r="E77" s="5"/>
      <c r="F77" s="5"/>
      <c r="G77" s="4">
        <f t="shared" si="2"/>
        <v>3165.1440322384242</v>
      </c>
      <c r="H77" s="5"/>
      <c r="I77" s="5">
        <f t="shared" si="3"/>
        <v>2419587.0003826767</v>
      </c>
    </row>
    <row r="78" spans="1:9" x14ac:dyDescent="0.25">
      <c r="A78">
        <v>70</v>
      </c>
      <c r="B78" s="4">
        <f>-Sheet2!$B$3</f>
        <v>17297.864874658764</v>
      </c>
      <c r="C78" s="4"/>
      <c r="D78" s="5">
        <f>I77*Sheet2!$B$2</f>
        <v>14114.257502232282</v>
      </c>
      <c r="E78" s="5"/>
      <c r="F78" s="5"/>
      <c r="G78" s="4">
        <f t="shared" si="2"/>
        <v>3183.6073724264825</v>
      </c>
      <c r="H78" s="5"/>
      <c r="I78" s="5">
        <f t="shared" si="3"/>
        <v>2416403.3930102503</v>
      </c>
    </row>
    <row r="79" spans="1:9" x14ac:dyDescent="0.25">
      <c r="A79">
        <v>71</v>
      </c>
      <c r="B79" s="4">
        <f>-Sheet2!$B$3</f>
        <v>17297.864874658764</v>
      </c>
      <c r="C79" s="4"/>
      <c r="D79" s="5">
        <f>I78*Sheet2!$B$2</f>
        <v>14095.686459226461</v>
      </c>
      <c r="E79" s="5"/>
      <c r="F79" s="5"/>
      <c r="G79" s="4">
        <f t="shared" si="2"/>
        <v>3202.1784154323032</v>
      </c>
      <c r="H79" s="5"/>
      <c r="I79" s="5">
        <f t="shared" si="3"/>
        <v>2413201.2145948182</v>
      </c>
    </row>
    <row r="80" spans="1:9" x14ac:dyDescent="0.25">
      <c r="A80">
        <v>72</v>
      </c>
      <c r="B80" s="4">
        <f>-Sheet2!$B$3</f>
        <v>17297.864874658764</v>
      </c>
      <c r="C80" s="4"/>
      <c r="D80" s="5">
        <f>I79*Sheet2!$B$2</f>
        <v>14077.00708513644</v>
      </c>
      <c r="E80" s="5"/>
      <c r="F80" s="5"/>
      <c r="G80" s="4">
        <f t="shared" si="2"/>
        <v>3220.8577895223243</v>
      </c>
      <c r="H80" s="5"/>
      <c r="I80" s="5">
        <f t="shared" si="3"/>
        <v>2409980.3568052957</v>
      </c>
    </row>
    <row r="81" spans="1:9" x14ac:dyDescent="0.25">
      <c r="A81">
        <v>73</v>
      </c>
      <c r="B81" s="4">
        <f>-Sheet2!$B$3</f>
        <v>17297.864874658764</v>
      </c>
      <c r="C81" s="4"/>
      <c r="D81" s="5">
        <f>I80*Sheet2!$B$2</f>
        <v>14058.218748030891</v>
      </c>
      <c r="E81" s="5"/>
      <c r="F81" s="5"/>
      <c r="G81" s="4">
        <f t="shared" si="2"/>
        <v>3239.6461266278729</v>
      </c>
      <c r="H81" s="5"/>
      <c r="I81" s="5">
        <f t="shared" si="3"/>
        <v>2406740.7106786678</v>
      </c>
    </row>
    <row r="82" spans="1:9" x14ac:dyDescent="0.25">
      <c r="A82">
        <v>74</v>
      </c>
      <c r="B82" s="4">
        <f>-Sheet2!$B$3</f>
        <v>17297.864874658764</v>
      </c>
      <c r="C82" s="4"/>
      <c r="D82" s="5">
        <f>I81*Sheet2!$B$2</f>
        <v>14039.32081229223</v>
      </c>
      <c r="E82" s="5"/>
      <c r="F82" s="5"/>
      <c r="G82" s="4">
        <f t="shared" si="2"/>
        <v>3258.5440623665345</v>
      </c>
      <c r="H82" s="5"/>
      <c r="I82" s="5">
        <f t="shared" si="3"/>
        <v>2403482.1666163011</v>
      </c>
    </row>
    <row r="83" spans="1:9" x14ac:dyDescent="0.25">
      <c r="A83">
        <v>75</v>
      </c>
      <c r="B83" s="4">
        <f>-Sheet2!$B$3</f>
        <v>17297.864874658764</v>
      </c>
      <c r="C83" s="4"/>
      <c r="D83" s="5">
        <f>I82*Sheet2!$B$2</f>
        <v>14020.312638595091</v>
      </c>
      <c r="E83" s="5"/>
      <c r="F83" s="5"/>
      <c r="G83" s="4">
        <f t="shared" si="2"/>
        <v>3277.5522360636733</v>
      </c>
      <c r="H83" s="5"/>
      <c r="I83" s="5">
        <f t="shared" si="3"/>
        <v>2400204.6143802372</v>
      </c>
    </row>
    <row r="84" spans="1:9" x14ac:dyDescent="0.25">
      <c r="A84">
        <v>76</v>
      </c>
      <c r="B84" s="4">
        <f>-Sheet2!$B$3</f>
        <v>17297.864874658764</v>
      </c>
      <c r="C84" s="4"/>
      <c r="D84" s="5">
        <f>I83*Sheet2!$B$2</f>
        <v>14001.193583884717</v>
      </c>
      <c r="E84" s="5"/>
      <c r="F84" s="5"/>
      <c r="G84" s="4">
        <f t="shared" si="2"/>
        <v>3296.6712907740475</v>
      </c>
      <c r="H84" s="5"/>
      <c r="I84" s="5">
        <f t="shared" si="3"/>
        <v>2396907.9430894633</v>
      </c>
    </row>
    <row r="85" spans="1:9" x14ac:dyDescent="0.25">
      <c r="A85">
        <v>77</v>
      </c>
      <c r="B85" s="4">
        <f>-Sheet2!$B$3</f>
        <v>17297.864874658764</v>
      </c>
      <c r="C85" s="4"/>
      <c r="D85" s="5">
        <f>I84*Sheet2!$B$2</f>
        <v>13981.963001355203</v>
      </c>
      <c r="E85" s="5"/>
      <c r="F85" s="5"/>
      <c r="G85" s="4">
        <f t="shared" si="2"/>
        <v>3315.9018733035609</v>
      </c>
      <c r="H85" s="5"/>
      <c r="I85" s="5">
        <f t="shared" si="3"/>
        <v>2393592.0412161597</v>
      </c>
    </row>
    <row r="86" spans="1:9" x14ac:dyDescent="0.25">
      <c r="A86">
        <v>78</v>
      </c>
      <c r="B86" s="4">
        <f>-Sheet2!$B$3</f>
        <v>17297.864874658764</v>
      </c>
      <c r="C86" s="4"/>
      <c r="D86" s="5">
        <f>I85*Sheet2!$B$2</f>
        <v>13962.620240427599</v>
      </c>
      <c r="E86" s="5"/>
      <c r="F86" s="5"/>
      <c r="G86" s="4">
        <f t="shared" si="2"/>
        <v>3335.244634231165</v>
      </c>
      <c r="H86" s="5"/>
      <c r="I86" s="5">
        <f t="shared" si="3"/>
        <v>2390256.7965819286</v>
      </c>
    </row>
    <row r="87" spans="1:9" x14ac:dyDescent="0.25">
      <c r="A87">
        <v>79</v>
      </c>
      <c r="B87" s="4">
        <f>-Sheet2!$B$3</f>
        <v>17297.864874658764</v>
      </c>
      <c r="C87" s="4"/>
      <c r="D87" s="5">
        <f>I86*Sheet2!$B$2</f>
        <v>13943.164646727917</v>
      </c>
      <c r="E87" s="5"/>
      <c r="F87" s="5"/>
      <c r="G87" s="4">
        <f t="shared" si="2"/>
        <v>3354.7002279308472</v>
      </c>
      <c r="H87" s="5"/>
      <c r="I87" s="5">
        <f t="shared" si="3"/>
        <v>2386902.0963539979</v>
      </c>
    </row>
    <row r="88" spans="1:9" x14ac:dyDescent="0.25">
      <c r="A88">
        <v>80</v>
      </c>
      <c r="B88" s="4">
        <f>-Sheet2!$B$3</f>
        <v>17297.864874658764</v>
      </c>
      <c r="C88" s="4"/>
      <c r="D88" s="5">
        <f>I87*Sheet2!$B$2</f>
        <v>13923.595562064989</v>
      </c>
      <c r="E88" s="5"/>
      <c r="F88" s="5"/>
      <c r="G88" s="4">
        <f t="shared" si="2"/>
        <v>3374.2693125937749</v>
      </c>
      <c r="H88" s="5"/>
      <c r="I88" s="5">
        <f t="shared" si="3"/>
        <v>2383527.8270414043</v>
      </c>
    </row>
    <row r="89" spans="1:9" x14ac:dyDescent="0.25">
      <c r="A89">
        <v>81</v>
      </c>
      <c r="B89" s="4">
        <f>-Sheet2!$B$3</f>
        <v>17297.864874658764</v>
      </c>
      <c r="C89" s="4"/>
      <c r="D89" s="5">
        <f>I88*Sheet2!$B$2</f>
        <v>13903.912324408193</v>
      </c>
      <c r="E89" s="5"/>
      <c r="F89" s="5"/>
      <c r="G89" s="4">
        <f t="shared" si="2"/>
        <v>3393.9525502505712</v>
      </c>
      <c r="H89" s="5"/>
      <c r="I89" s="5">
        <f t="shared" si="3"/>
        <v>2380133.8744911538</v>
      </c>
    </row>
    <row r="90" spans="1:9" x14ac:dyDescent="0.25">
      <c r="A90">
        <v>82</v>
      </c>
      <c r="B90" s="4">
        <f>-Sheet2!$B$3</f>
        <v>17297.864874658764</v>
      </c>
      <c r="C90" s="4"/>
      <c r="D90" s="5">
        <f>I89*Sheet2!$B$2</f>
        <v>13884.114267865065</v>
      </c>
      <c r="E90" s="5"/>
      <c r="F90" s="5"/>
      <c r="G90" s="4">
        <f t="shared" si="2"/>
        <v>3413.7506067936993</v>
      </c>
      <c r="H90" s="5"/>
      <c r="I90" s="5">
        <f t="shared" si="3"/>
        <v>2376720.1238843598</v>
      </c>
    </row>
    <row r="91" spans="1:9" x14ac:dyDescent="0.25">
      <c r="A91">
        <v>83</v>
      </c>
      <c r="B91" s="4">
        <f>-Sheet2!$B$3</f>
        <v>17297.864874658764</v>
      </c>
      <c r="C91" s="4"/>
      <c r="D91" s="5">
        <f>I90*Sheet2!$B$2</f>
        <v>13864.200722658767</v>
      </c>
      <c r="E91" s="5"/>
      <c r="F91" s="5"/>
      <c r="G91" s="4">
        <f t="shared" si="2"/>
        <v>3433.6641519999976</v>
      </c>
      <c r="H91" s="5"/>
      <c r="I91" s="5">
        <f t="shared" si="3"/>
        <v>2373286.4597323597</v>
      </c>
    </row>
    <row r="92" spans="1:9" x14ac:dyDescent="0.25">
      <c r="A92">
        <v>84</v>
      </c>
      <c r="B92" s="4">
        <f>-Sheet2!$B$3</f>
        <v>17297.864874658764</v>
      </c>
      <c r="C92" s="4"/>
      <c r="D92" s="5">
        <f>I91*Sheet2!$B$2</f>
        <v>13844.171015105432</v>
      </c>
      <c r="E92" s="5"/>
      <c r="F92" s="5"/>
      <c r="G92" s="4">
        <f t="shared" si="2"/>
        <v>3453.693859553332</v>
      </c>
      <c r="H92" s="5"/>
      <c r="I92" s="5">
        <f t="shared" si="3"/>
        <v>2369832.7658728063</v>
      </c>
    </row>
    <row r="93" spans="1:9" x14ac:dyDescent="0.25">
      <c r="A93">
        <v>85</v>
      </c>
      <c r="B93" s="4">
        <f>-Sheet2!$B$3</f>
        <v>17297.864874658764</v>
      </c>
      <c r="C93" s="4"/>
      <c r="D93" s="5">
        <f>I92*Sheet2!$B$2</f>
        <v>13824.024467591371</v>
      </c>
      <c r="E93" s="5"/>
      <c r="F93" s="5"/>
      <c r="G93" s="4">
        <f t="shared" si="2"/>
        <v>3473.8404070673932</v>
      </c>
      <c r="H93" s="5"/>
      <c r="I93" s="5">
        <f t="shared" si="3"/>
        <v>2366358.9254657389</v>
      </c>
    </row>
    <row r="94" spans="1:9" x14ac:dyDescent="0.25">
      <c r="A94">
        <v>86</v>
      </c>
      <c r="B94" s="4">
        <f>-Sheet2!$B$3</f>
        <v>17297.864874658764</v>
      </c>
      <c r="C94" s="4"/>
      <c r="D94" s="5">
        <f>I93*Sheet2!$B$2</f>
        <v>13803.760398550145</v>
      </c>
      <c r="E94" s="5"/>
      <c r="F94" s="5"/>
      <c r="G94" s="4">
        <f t="shared" si="2"/>
        <v>3494.1044761086196</v>
      </c>
      <c r="H94" s="5"/>
      <c r="I94" s="5">
        <f t="shared" si="3"/>
        <v>2362864.8209896302</v>
      </c>
    </row>
    <row r="95" spans="1:9" x14ac:dyDescent="0.25">
      <c r="A95">
        <v>87</v>
      </c>
      <c r="B95" s="4">
        <f>-Sheet2!$B$3</f>
        <v>17297.864874658764</v>
      </c>
      <c r="C95" s="4"/>
      <c r="D95" s="5">
        <f>I94*Sheet2!$B$2</f>
        <v>13783.37812243951</v>
      </c>
      <c r="E95" s="5"/>
      <c r="F95" s="5"/>
      <c r="G95" s="4">
        <f t="shared" si="2"/>
        <v>3514.4867522192544</v>
      </c>
      <c r="H95" s="5"/>
      <c r="I95" s="5">
        <f t="shared" si="3"/>
        <v>2359350.3342374112</v>
      </c>
    </row>
    <row r="96" spans="1:9" x14ac:dyDescent="0.25">
      <c r="A96">
        <v>88</v>
      </c>
      <c r="B96" s="4">
        <f>-Sheet2!$B$3</f>
        <v>17297.864874658764</v>
      </c>
      <c r="C96" s="4"/>
      <c r="D96" s="5">
        <f>I95*Sheet2!$B$2</f>
        <v>13762.876949718233</v>
      </c>
      <c r="E96" s="5"/>
      <c r="F96" s="5"/>
      <c r="G96" s="4">
        <f t="shared" si="2"/>
        <v>3534.9879249405312</v>
      </c>
      <c r="H96" s="5"/>
      <c r="I96" s="5">
        <f t="shared" si="3"/>
        <v>2355815.3463124707</v>
      </c>
    </row>
    <row r="97" spans="1:9" x14ac:dyDescent="0.25">
      <c r="A97">
        <v>89</v>
      </c>
      <c r="B97" s="4">
        <f>-Sheet2!$B$3</f>
        <v>17297.864874658764</v>
      </c>
      <c r="C97" s="4"/>
      <c r="D97" s="5">
        <f>I96*Sheet2!$B$2</f>
        <v>13742.256186822746</v>
      </c>
      <c r="E97" s="5"/>
      <c r="F97" s="5"/>
      <c r="G97" s="4">
        <f t="shared" si="2"/>
        <v>3555.6086878360184</v>
      </c>
      <c r="H97" s="5"/>
      <c r="I97" s="5">
        <f t="shared" si="3"/>
        <v>2352259.7376246345</v>
      </c>
    </row>
    <row r="98" spans="1:9" x14ac:dyDescent="0.25">
      <c r="A98">
        <v>90</v>
      </c>
      <c r="B98" s="4">
        <f>-Sheet2!$B$3</f>
        <v>17297.864874658764</v>
      </c>
      <c r="C98" s="4"/>
      <c r="D98" s="5">
        <f>I97*Sheet2!$B$2</f>
        <v>13721.515136143702</v>
      </c>
      <c r="E98" s="5"/>
      <c r="F98" s="5"/>
      <c r="G98" s="4">
        <f t="shared" si="2"/>
        <v>3576.3497385150622</v>
      </c>
      <c r="H98" s="5"/>
      <c r="I98" s="5">
        <f t="shared" si="3"/>
        <v>2348683.3878861195</v>
      </c>
    </row>
    <row r="99" spans="1:9" x14ac:dyDescent="0.25">
      <c r="A99">
        <v>91</v>
      </c>
      <c r="B99" s="4">
        <f>-Sheet2!$B$3</f>
        <v>17297.864874658764</v>
      </c>
      <c r="C99" s="4"/>
      <c r="D99" s="5">
        <f>I98*Sheet2!$B$2</f>
        <v>13700.653096002365</v>
      </c>
      <c r="E99" s="5"/>
      <c r="F99" s="5"/>
      <c r="G99" s="4">
        <f t="shared" si="2"/>
        <v>3597.2117786563995</v>
      </c>
      <c r="H99" s="5"/>
      <c r="I99" s="5">
        <f t="shared" si="3"/>
        <v>2345086.176107463</v>
      </c>
    </row>
    <row r="100" spans="1:9" x14ac:dyDescent="0.25">
      <c r="A100">
        <v>92</v>
      </c>
      <c r="B100" s="4">
        <f>-Sheet2!$B$3</f>
        <v>17297.864874658764</v>
      </c>
      <c r="C100" s="4"/>
      <c r="D100" s="5">
        <f>I99*Sheet2!$B$2</f>
        <v>13679.669360626867</v>
      </c>
      <c r="E100" s="5"/>
      <c r="F100" s="5"/>
      <c r="G100" s="4">
        <f t="shared" si="2"/>
        <v>3618.1955140318969</v>
      </c>
      <c r="H100" s="5"/>
      <c r="I100" s="5">
        <f t="shared" si="3"/>
        <v>2341467.9805934313</v>
      </c>
    </row>
    <row r="101" spans="1:9" x14ac:dyDescent="0.25">
      <c r="A101">
        <v>93</v>
      </c>
      <c r="B101" s="4">
        <f>-Sheet2!$B$3</f>
        <v>17297.864874658764</v>
      </c>
      <c r="C101" s="4"/>
      <c r="D101" s="5">
        <f>I100*Sheet2!$B$2</f>
        <v>13658.56322012835</v>
      </c>
      <c r="E101" s="5"/>
      <c r="F101" s="5"/>
      <c r="G101" s="4">
        <f t="shared" si="2"/>
        <v>3639.3016545304145</v>
      </c>
      <c r="H101" s="5"/>
      <c r="I101" s="5">
        <f t="shared" si="3"/>
        <v>2337828.6789389011</v>
      </c>
    </row>
    <row r="102" spans="1:9" x14ac:dyDescent="0.25">
      <c r="A102">
        <v>94</v>
      </c>
      <c r="B102" s="4">
        <f>-Sheet2!$B$3</f>
        <v>17297.864874658764</v>
      </c>
      <c r="C102" s="4"/>
      <c r="D102" s="5">
        <f>I101*Sheet2!$B$2</f>
        <v>13637.333960476923</v>
      </c>
      <c r="E102" s="5"/>
      <c r="F102" s="5"/>
      <c r="G102" s="4">
        <f t="shared" si="2"/>
        <v>3660.5309141818416</v>
      </c>
      <c r="H102" s="5"/>
      <c r="I102" s="5">
        <f t="shared" si="3"/>
        <v>2334168.1480247192</v>
      </c>
    </row>
    <row r="103" spans="1:9" x14ac:dyDescent="0.25">
      <c r="A103">
        <v>95</v>
      </c>
      <c r="B103" s="4">
        <f>-Sheet2!$B$3</f>
        <v>17297.864874658764</v>
      </c>
      <c r="C103" s="4"/>
      <c r="D103" s="5">
        <f>I102*Sheet2!$B$2</f>
        <v>13615.980863477529</v>
      </c>
      <c r="E103" s="5"/>
      <c r="F103" s="5"/>
      <c r="G103" s="4">
        <f t="shared" si="2"/>
        <v>3681.8840111812351</v>
      </c>
      <c r="H103" s="5"/>
      <c r="I103" s="5">
        <f t="shared" si="3"/>
        <v>2330486.2640135381</v>
      </c>
    </row>
    <row r="104" spans="1:9" x14ac:dyDescent="0.25">
      <c r="A104">
        <v>96</v>
      </c>
      <c r="B104" s="4">
        <f>-Sheet2!$B$3</f>
        <v>17297.864874658764</v>
      </c>
      <c r="C104" s="4"/>
      <c r="D104" s="5">
        <f>I103*Sheet2!$B$2</f>
        <v>13594.50320674564</v>
      </c>
      <c r="E104" s="5"/>
      <c r="F104" s="5"/>
      <c r="G104" s="4">
        <f t="shared" si="2"/>
        <v>3703.3616679131246</v>
      </c>
      <c r="H104" s="5"/>
      <c r="I104" s="5">
        <f t="shared" si="3"/>
        <v>2326782.9023456252</v>
      </c>
    </row>
    <row r="105" spans="1:9" x14ac:dyDescent="0.25">
      <c r="A105">
        <v>97</v>
      </c>
      <c r="B105" s="4">
        <f>-Sheet2!$B$3</f>
        <v>17297.864874658764</v>
      </c>
      <c r="C105" s="4"/>
      <c r="D105" s="5">
        <f>I104*Sheet2!$B$2</f>
        <v>13572.900263682814</v>
      </c>
      <c r="E105" s="5"/>
      <c r="F105" s="5"/>
      <c r="G105" s="4">
        <f t="shared" si="2"/>
        <v>3724.9646109759506</v>
      </c>
      <c r="H105" s="5"/>
      <c r="I105" s="5">
        <f t="shared" si="3"/>
        <v>2323057.9377346491</v>
      </c>
    </row>
    <row r="106" spans="1:9" x14ac:dyDescent="0.25">
      <c r="A106">
        <v>98</v>
      </c>
      <c r="B106" s="4">
        <f>-Sheet2!$B$3</f>
        <v>17297.864874658764</v>
      </c>
      <c r="C106" s="4"/>
      <c r="D106" s="5">
        <f>I105*Sheet2!$B$2</f>
        <v>13551.17130345212</v>
      </c>
      <c r="E106" s="5"/>
      <c r="F106" s="5"/>
      <c r="G106" s="4">
        <f t="shared" si="2"/>
        <v>3746.6935712066443</v>
      </c>
      <c r="H106" s="5"/>
      <c r="I106" s="5">
        <f t="shared" si="3"/>
        <v>2319311.2441634424</v>
      </c>
    </row>
    <row r="107" spans="1:9" x14ac:dyDescent="0.25">
      <c r="A107">
        <v>99</v>
      </c>
      <c r="B107" s="4">
        <f>-Sheet2!$B$3</f>
        <v>17297.864874658764</v>
      </c>
      <c r="C107" s="4"/>
      <c r="D107" s="5">
        <f>I106*Sheet2!$B$2</f>
        <v>13529.315590953414</v>
      </c>
      <c r="E107" s="5"/>
      <c r="F107" s="5"/>
      <c r="G107" s="4">
        <f t="shared" si="2"/>
        <v>3768.5492837053498</v>
      </c>
      <c r="H107" s="5"/>
      <c r="I107" s="5">
        <f t="shared" si="3"/>
        <v>2315542.6948797372</v>
      </c>
    </row>
    <row r="108" spans="1:9" x14ac:dyDescent="0.25">
      <c r="A108">
        <v>100</v>
      </c>
      <c r="B108" s="4">
        <f>-Sheet2!$B$3</f>
        <v>17297.864874658764</v>
      </c>
      <c r="C108" s="4"/>
      <c r="D108" s="5">
        <f>I107*Sheet2!$B$2</f>
        <v>13507.332386798467</v>
      </c>
      <c r="E108" s="5"/>
      <c r="F108" s="5"/>
      <c r="G108" s="4">
        <f t="shared" si="2"/>
        <v>3790.5324878602969</v>
      </c>
      <c r="H108" s="5"/>
      <c r="I108" s="5">
        <f t="shared" si="3"/>
        <v>2311752.1623918768</v>
      </c>
    </row>
    <row r="109" spans="1:9" x14ac:dyDescent="0.25">
      <c r="A109">
        <v>101</v>
      </c>
      <c r="B109" s="4">
        <f>-Sheet2!$B$3</f>
        <v>17297.864874658764</v>
      </c>
      <c r="C109" s="4"/>
      <c r="D109" s="5">
        <f>I108*Sheet2!$B$2</f>
        <v>13485.220947285949</v>
      </c>
      <c r="E109" s="5"/>
      <c r="F109" s="5"/>
      <c r="G109" s="4">
        <f t="shared" si="2"/>
        <v>3812.6439273728156</v>
      </c>
      <c r="H109" s="5"/>
      <c r="I109" s="5">
        <f t="shared" si="3"/>
        <v>2307939.5184645038</v>
      </c>
    </row>
    <row r="110" spans="1:9" x14ac:dyDescent="0.25">
      <c r="A110">
        <v>102</v>
      </c>
      <c r="B110" s="4">
        <f>-Sheet2!$B$3</f>
        <v>17297.864874658764</v>
      </c>
      <c r="C110" s="4"/>
      <c r="D110" s="5">
        <f>I109*Sheet2!$B$2</f>
        <v>13462.980524376273</v>
      </c>
      <c r="E110" s="5"/>
      <c r="F110" s="5"/>
      <c r="G110" s="4">
        <f t="shared" si="2"/>
        <v>3834.8843502824911</v>
      </c>
      <c r="H110" s="5"/>
      <c r="I110" s="5">
        <f t="shared" si="3"/>
        <v>2304104.6341142212</v>
      </c>
    </row>
    <row r="111" spans="1:9" x14ac:dyDescent="0.25">
      <c r="A111">
        <v>103</v>
      </c>
      <c r="B111" s="4">
        <f>-Sheet2!$B$3</f>
        <v>17297.864874658764</v>
      </c>
      <c r="C111" s="4"/>
      <c r="D111" s="5">
        <f>I110*Sheet2!$B$2</f>
        <v>13440.610365666291</v>
      </c>
      <c r="E111" s="5"/>
      <c r="F111" s="5"/>
      <c r="G111" s="4">
        <f t="shared" si="2"/>
        <v>3857.2545089924733</v>
      </c>
      <c r="H111" s="5"/>
      <c r="I111" s="5">
        <f t="shared" si="3"/>
        <v>2300247.3796052285</v>
      </c>
    </row>
    <row r="112" spans="1:9" x14ac:dyDescent="0.25">
      <c r="A112">
        <v>104</v>
      </c>
      <c r="B112" s="4">
        <f>-Sheet2!$B$3</f>
        <v>17297.864874658764</v>
      </c>
      <c r="C112" s="4"/>
      <c r="D112" s="5">
        <f>I111*Sheet2!$B$2</f>
        <v>13418.109714363834</v>
      </c>
      <c r="E112" s="5"/>
      <c r="F112" s="5"/>
      <c r="G112" s="4">
        <f t="shared" si="2"/>
        <v>3879.7551602949297</v>
      </c>
      <c r="H112" s="5"/>
      <c r="I112" s="5">
        <f t="shared" si="3"/>
        <v>2296367.6244449336</v>
      </c>
    </row>
    <row r="113" spans="1:9" x14ac:dyDescent="0.25">
      <c r="A113">
        <v>105</v>
      </c>
      <c r="B113" s="4">
        <f>-Sheet2!$B$3</f>
        <v>17297.864874658764</v>
      </c>
      <c r="C113" s="4"/>
      <c r="D113" s="5">
        <f>I112*Sheet2!$B$2</f>
        <v>13395.477809262113</v>
      </c>
      <c r="E113" s="5"/>
      <c r="F113" s="5"/>
      <c r="G113" s="4">
        <f t="shared" si="2"/>
        <v>3902.3870653966515</v>
      </c>
      <c r="H113" s="5"/>
      <c r="I113" s="5">
        <f t="shared" si="3"/>
        <v>2292465.237379537</v>
      </c>
    </row>
    <row r="114" spans="1:9" x14ac:dyDescent="0.25">
      <c r="A114">
        <v>106</v>
      </c>
      <c r="B114" s="4">
        <f>-Sheet2!$B$3</f>
        <v>17297.864874658764</v>
      </c>
      <c r="C114" s="4"/>
      <c r="D114" s="5">
        <f>I113*Sheet2!$B$2</f>
        <v>13372.713884713967</v>
      </c>
      <c r="E114" s="5"/>
      <c r="F114" s="5"/>
      <c r="G114" s="4">
        <f t="shared" si="2"/>
        <v>3925.1509899447974</v>
      </c>
      <c r="H114" s="5"/>
      <c r="I114" s="5">
        <f t="shared" si="3"/>
        <v>2288540.0863895924</v>
      </c>
    </row>
    <row r="115" spans="1:9" x14ac:dyDescent="0.25">
      <c r="A115">
        <v>107</v>
      </c>
      <c r="B115" s="4">
        <f>-Sheet2!$B$3</f>
        <v>17297.864874658764</v>
      </c>
      <c r="C115" s="4"/>
      <c r="D115" s="5">
        <f>I114*Sheet2!$B$2</f>
        <v>13349.817170605957</v>
      </c>
      <c r="E115" s="5"/>
      <c r="F115" s="5"/>
      <c r="G115" s="4">
        <f t="shared" si="2"/>
        <v>3948.0477040528076</v>
      </c>
      <c r="H115" s="5"/>
      <c r="I115" s="5">
        <f t="shared" si="3"/>
        <v>2284592.0386855397</v>
      </c>
    </row>
    <row r="116" spans="1:9" x14ac:dyDescent="0.25">
      <c r="A116">
        <v>108</v>
      </c>
      <c r="B116" s="4">
        <f>-Sheet2!$B$3</f>
        <v>17297.864874658764</v>
      </c>
      <c r="C116" s="4"/>
      <c r="D116" s="5">
        <f>I115*Sheet2!$B$2</f>
        <v>13326.786892332315</v>
      </c>
      <c r="E116" s="5"/>
      <c r="F116" s="5"/>
      <c r="G116" s="4">
        <f t="shared" si="2"/>
        <v>3971.0779823264493</v>
      </c>
      <c r="H116" s="5"/>
      <c r="I116" s="5">
        <f t="shared" si="3"/>
        <v>2280620.9607032132</v>
      </c>
    </row>
    <row r="117" spans="1:9" x14ac:dyDescent="0.25">
      <c r="A117">
        <v>109</v>
      </c>
      <c r="B117" s="4">
        <f>-Sheet2!$B$3</f>
        <v>17297.864874658764</v>
      </c>
      <c r="C117" s="4"/>
      <c r="D117" s="5">
        <f>I116*Sheet2!$B$2</f>
        <v>13303.622270768745</v>
      </c>
      <c r="E117" s="5"/>
      <c r="F117" s="5"/>
      <c r="G117" s="4">
        <f t="shared" si="2"/>
        <v>3994.2426038900194</v>
      </c>
      <c r="H117" s="5"/>
      <c r="I117" s="5">
        <f t="shared" si="3"/>
        <v>2276626.7180993231</v>
      </c>
    </row>
    <row r="118" spans="1:9" x14ac:dyDescent="0.25">
      <c r="A118">
        <v>110</v>
      </c>
      <c r="B118" s="4">
        <f>-Sheet2!$B$3</f>
        <v>17297.864874658764</v>
      </c>
      <c r="C118" s="4"/>
      <c r="D118" s="5">
        <f>I117*Sheet2!$B$2</f>
        <v>13280.322522246051</v>
      </c>
      <c r="E118" s="5"/>
      <c r="F118" s="5"/>
      <c r="G118" s="4">
        <f t="shared" si="2"/>
        <v>4017.5423524127127</v>
      </c>
      <c r="H118" s="5"/>
      <c r="I118" s="5">
        <f t="shared" si="3"/>
        <v>2272609.1757469103</v>
      </c>
    </row>
    <row r="119" spans="1:9" x14ac:dyDescent="0.25">
      <c r="A119">
        <v>111</v>
      </c>
      <c r="B119" s="4">
        <f>-Sheet2!$B$3</f>
        <v>17297.864874658764</v>
      </c>
      <c r="C119" s="4"/>
      <c r="D119" s="5">
        <f>I118*Sheet2!$B$2</f>
        <v>13256.886858523643</v>
      </c>
      <c r="E119" s="5"/>
      <c r="F119" s="5"/>
      <c r="G119" s="4">
        <f t="shared" si="2"/>
        <v>4040.9780161351209</v>
      </c>
      <c r="H119" s="5"/>
      <c r="I119" s="5">
        <f t="shared" si="3"/>
        <v>2268568.197730775</v>
      </c>
    </row>
    <row r="120" spans="1:9" x14ac:dyDescent="0.25">
      <c r="A120">
        <v>112</v>
      </c>
      <c r="B120" s="4">
        <f>-Sheet2!$B$3</f>
        <v>17297.864874658764</v>
      </c>
      <c r="C120" s="4"/>
      <c r="D120" s="5">
        <f>I119*Sheet2!$B$2</f>
        <v>13233.314486762854</v>
      </c>
      <c r="E120" s="5"/>
      <c r="F120" s="5"/>
      <c r="G120" s="4">
        <f t="shared" si="2"/>
        <v>4064.5503878959098</v>
      </c>
      <c r="H120" s="5"/>
      <c r="I120" s="5">
        <f t="shared" si="3"/>
        <v>2264503.6473428789</v>
      </c>
    </row>
    <row r="121" spans="1:9" x14ac:dyDescent="0.25">
      <c r="A121">
        <v>113</v>
      </c>
      <c r="B121" s="4">
        <f>-Sheet2!$B$3</f>
        <v>17297.864874658764</v>
      </c>
      <c r="C121" s="4"/>
      <c r="D121" s="5">
        <f>I120*Sheet2!$B$2</f>
        <v>13209.604609500127</v>
      </c>
      <c r="E121" s="5"/>
      <c r="F121" s="5"/>
      <c r="G121" s="4">
        <f t="shared" si="2"/>
        <v>4088.2602651586367</v>
      </c>
      <c r="H121" s="5"/>
      <c r="I121" s="5">
        <f t="shared" si="3"/>
        <v>2260415.3870777204</v>
      </c>
    </row>
    <row r="122" spans="1:9" x14ac:dyDescent="0.25">
      <c r="A122">
        <v>114</v>
      </c>
      <c r="B122" s="4">
        <f>-Sheet2!$B$3</f>
        <v>17297.864874658764</v>
      </c>
      <c r="C122" s="4"/>
      <c r="D122" s="5">
        <f>I121*Sheet2!$B$2</f>
        <v>13185.756424620036</v>
      </c>
      <c r="E122" s="5"/>
      <c r="F122" s="5"/>
      <c r="G122" s="4">
        <f t="shared" si="2"/>
        <v>4112.1084500387278</v>
      </c>
      <c r="H122" s="5"/>
      <c r="I122" s="5">
        <f t="shared" si="3"/>
        <v>2256303.2786276815</v>
      </c>
    </row>
    <row r="123" spans="1:9" x14ac:dyDescent="0.25">
      <c r="A123">
        <v>115</v>
      </c>
      <c r="B123" s="4">
        <f>-Sheet2!$B$3</f>
        <v>17297.864874658764</v>
      </c>
      <c r="C123" s="4"/>
      <c r="D123" s="5">
        <f>I122*Sheet2!$B$2</f>
        <v>13161.769125328143</v>
      </c>
      <c r="E123" s="5"/>
      <c r="F123" s="5"/>
      <c r="G123" s="4">
        <f t="shared" si="2"/>
        <v>4136.0957493306214</v>
      </c>
      <c r="H123" s="5"/>
      <c r="I123" s="5">
        <f t="shared" si="3"/>
        <v>2252167.1828783508</v>
      </c>
    </row>
    <row r="124" spans="1:9" x14ac:dyDescent="0.25">
      <c r="A124">
        <v>116</v>
      </c>
      <c r="B124" s="4">
        <f>-Sheet2!$B$3</f>
        <v>17297.864874658764</v>
      </c>
      <c r="C124" s="4"/>
      <c r="D124" s="5">
        <f>I123*Sheet2!$B$2</f>
        <v>13137.641900123714</v>
      </c>
      <c r="E124" s="5"/>
      <c r="F124" s="5"/>
      <c r="G124" s="4">
        <f t="shared" si="2"/>
        <v>4160.2229745350505</v>
      </c>
      <c r="H124" s="5"/>
      <c r="I124" s="5">
        <f t="shared" si="3"/>
        <v>2248006.9599038158</v>
      </c>
    </row>
    <row r="125" spans="1:9" x14ac:dyDescent="0.25">
      <c r="A125">
        <v>117</v>
      </c>
      <c r="B125" s="4">
        <f>-Sheet2!$B$3</f>
        <v>17297.864874658764</v>
      </c>
      <c r="C125" s="4"/>
      <c r="D125" s="5">
        <f>I124*Sheet2!$B$2</f>
        <v>13113.37393277226</v>
      </c>
      <c r="E125" s="5"/>
      <c r="F125" s="5"/>
      <c r="G125" s="4">
        <f t="shared" si="2"/>
        <v>4184.4909418865045</v>
      </c>
      <c r="H125" s="5"/>
      <c r="I125" s="5">
        <f t="shared" si="3"/>
        <v>2243822.4689619294</v>
      </c>
    </row>
    <row r="126" spans="1:9" x14ac:dyDescent="0.25">
      <c r="A126">
        <v>118</v>
      </c>
      <c r="B126" s="4">
        <f>-Sheet2!$B$3</f>
        <v>17297.864874658764</v>
      </c>
      <c r="C126" s="4"/>
      <c r="D126" s="5">
        <f>I125*Sheet2!$B$2</f>
        <v>13088.964402277923</v>
      </c>
      <c r="E126" s="5"/>
      <c r="F126" s="5"/>
      <c r="G126" s="4">
        <f t="shared" si="2"/>
        <v>4208.9004723808412</v>
      </c>
      <c r="H126" s="5"/>
      <c r="I126" s="5">
        <f t="shared" si="3"/>
        <v>2239613.5684895488</v>
      </c>
    </row>
    <row r="127" spans="1:9" x14ac:dyDescent="0.25">
      <c r="A127">
        <v>119</v>
      </c>
      <c r="B127" s="4">
        <f>-Sheet2!$B$3</f>
        <v>17297.864874658764</v>
      </c>
      <c r="C127" s="4"/>
      <c r="D127" s="5">
        <f>I126*Sheet2!$B$2</f>
        <v>13064.412482855701</v>
      </c>
      <c r="E127" s="5"/>
      <c r="F127" s="5"/>
      <c r="G127" s="4">
        <f t="shared" si="2"/>
        <v>4233.4523918030627</v>
      </c>
      <c r="H127" s="5"/>
      <c r="I127" s="5">
        <f t="shared" si="3"/>
        <v>2235380.1160977455</v>
      </c>
    </row>
    <row r="128" spans="1:9" x14ac:dyDescent="0.25">
      <c r="A128">
        <v>120</v>
      </c>
      <c r="B128" s="4">
        <f>-Sheet2!$B$3</f>
        <v>17297.864874658764</v>
      </c>
      <c r="C128" s="4"/>
      <c r="D128" s="5">
        <f>I127*Sheet2!$B$2</f>
        <v>13039.717343903516</v>
      </c>
      <c r="E128" s="5"/>
      <c r="F128" s="5"/>
      <c r="G128" s="4">
        <f t="shared" si="2"/>
        <v>4258.1475307552482</v>
      </c>
      <c r="H128" s="5"/>
      <c r="I128" s="5">
        <f t="shared" si="3"/>
        <v>2231121.9685669905</v>
      </c>
    </row>
    <row r="129" spans="1:9" x14ac:dyDescent="0.25">
      <c r="A129">
        <v>121</v>
      </c>
      <c r="B129" s="4">
        <f>-Sheet2!$B$3</f>
        <v>17297.864874658764</v>
      </c>
      <c r="C129" s="4"/>
      <c r="D129" s="5">
        <f>I128*Sheet2!$B$2</f>
        <v>13014.878149974111</v>
      </c>
      <c r="E129" s="5"/>
      <c r="F129" s="5"/>
      <c r="G129" s="4">
        <f t="shared" si="2"/>
        <v>4282.9867246846534</v>
      </c>
      <c r="H129" s="5"/>
      <c r="I129" s="5">
        <f t="shared" si="3"/>
        <v>2226838.981842306</v>
      </c>
    </row>
    <row r="130" spans="1:9" x14ac:dyDescent="0.25">
      <c r="A130">
        <v>122</v>
      </c>
      <c r="B130" s="4">
        <f>-Sheet2!$B$3</f>
        <v>17297.864874658764</v>
      </c>
      <c r="C130" s="4"/>
      <c r="D130" s="5">
        <f>I129*Sheet2!$B$2</f>
        <v>12989.894060746785</v>
      </c>
      <c r="E130" s="5"/>
      <c r="F130" s="5"/>
      <c r="G130" s="4">
        <f t="shared" si="2"/>
        <v>4307.9708139119793</v>
      </c>
      <c r="H130" s="5"/>
      <c r="I130" s="5">
        <f t="shared" si="3"/>
        <v>2222531.0110283941</v>
      </c>
    </row>
    <row r="131" spans="1:9" x14ac:dyDescent="0.25">
      <c r="A131">
        <v>123</v>
      </c>
      <c r="B131" s="4">
        <f>-Sheet2!$B$3</f>
        <v>17297.864874658764</v>
      </c>
      <c r="C131" s="4"/>
      <c r="D131" s="5">
        <f>I130*Sheet2!$B$2</f>
        <v>12964.764230998966</v>
      </c>
      <c r="E131" s="5"/>
      <c r="F131" s="5"/>
      <c r="G131" s="4">
        <f t="shared" si="2"/>
        <v>4333.1006436597982</v>
      </c>
      <c r="H131" s="5"/>
      <c r="I131" s="5">
        <f t="shared" si="3"/>
        <v>2218197.9103847342</v>
      </c>
    </row>
    <row r="132" spans="1:9" x14ac:dyDescent="0.25">
      <c r="A132">
        <v>124</v>
      </c>
      <c r="B132" s="4">
        <f>-Sheet2!$B$3</f>
        <v>17297.864874658764</v>
      </c>
      <c r="C132" s="4"/>
      <c r="D132" s="5">
        <f>I131*Sheet2!$B$2</f>
        <v>12939.487810577617</v>
      </c>
      <c r="E132" s="5"/>
      <c r="F132" s="5"/>
      <c r="G132" s="4">
        <f t="shared" si="2"/>
        <v>4358.3770640811472</v>
      </c>
      <c r="H132" s="5"/>
      <c r="I132" s="5">
        <f t="shared" si="3"/>
        <v>2213839.5333206528</v>
      </c>
    </row>
    <row r="133" spans="1:9" x14ac:dyDescent="0.25">
      <c r="A133">
        <v>125</v>
      </c>
      <c r="B133" s="4">
        <f>-Sheet2!$B$3</f>
        <v>17297.864874658764</v>
      </c>
      <c r="C133" s="4"/>
      <c r="D133" s="5">
        <f>I132*Sheet2!$B$2</f>
        <v>12914.063944370475</v>
      </c>
      <c r="E133" s="5"/>
      <c r="F133" s="5"/>
      <c r="G133" s="4">
        <f t="shared" si="2"/>
        <v>4383.8009302882892</v>
      </c>
      <c r="H133" s="5"/>
      <c r="I133" s="5">
        <f t="shared" si="3"/>
        <v>2209455.7323903646</v>
      </c>
    </row>
    <row r="134" spans="1:9" x14ac:dyDescent="0.25">
      <c r="A134">
        <v>126</v>
      </c>
      <c r="B134" s="4">
        <f>-Sheet2!$B$3</f>
        <v>17297.864874658764</v>
      </c>
      <c r="C134" s="4"/>
      <c r="D134" s="5">
        <f>I133*Sheet2!$B$2</f>
        <v>12888.491772277128</v>
      </c>
      <c r="E134" s="5"/>
      <c r="F134" s="5"/>
      <c r="G134" s="4">
        <f t="shared" si="2"/>
        <v>4409.3731023816363</v>
      </c>
      <c r="H134" s="5"/>
      <c r="I134" s="5">
        <f t="shared" si="3"/>
        <v>2205046.3592879828</v>
      </c>
    </row>
    <row r="135" spans="1:9" x14ac:dyDescent="0.25">
      <c r="A135">
        <v>127</v>
      </c>
      <c r="B135" s="4">
        <f>-Sheet2!$B$3</f>
        <v>17297.864874658764</v>
      </c>
      <c r="C135" s="4"/>
      <c r="D135" s="5">
        <f>I134*Sheet2!$B$2</f>
        <v>12862.7704291799</v>
      </c>
      <c r="E135" s="5"/>
      <c r="F135" s="5"/>
      <c r="G135" s="4">
        <f t="shared" si="2"/>
        <v>4435.0944454788641</v>
      </c>
      <c r="H135" s="5"/>
      <c r="I135" s="5">
        <f t="shared" si="3"/>
        <v>2200611.2648425042</v>
      </c>
    </row>
    <row r="136" spans="1:9" x14ac:dyDescent="0.25">
      <c r="A136">
        <v>128</v>
      </c>
      <c r="B136" s="4">
        <f>-Sheet2!$B$3</f>
        <v>17297.864874658764</v>
      </c>
      <c r="C136" s="4"/>
      <c r="D136" s="5">
        <f>I135*Sheet2!$B$2</f>
        <v>12836.899044914608</v>
      </c>
      <c r="E136" s="5"/>
      <c r="F136" s="5"/>
      <c r="G136" s="4">
        <f t="shared" si="2"/>
        <v>4460.9658297441565</v>
      </c>
      <c r="H136" s="5"/>
      <c r="I136" s="5">
        <f t="shared" si="3"/>
        <v>2196150.2990127602</v>
      </c>
    </row>
    <row r="137" spans="1:9" x14ac:dyDescent="0.25">
      <c r="A137">
        <v>129</v>
      </c>
      <c r="B137" s="4">
        <f>-Sheet2!$B$3</f>
        <v>17297.864874658764</v>
      </c>
      <c r="C137" s="4"/>
      <c r="D137" s="5">
        <f>I136*Sheet2!$B$2</f>
        <v>12810.876744241101</v>
      </c>
      <c r="E137" s="5"/>
      <c r="F137" s="5"/>
      <c r="G137" s="4">
        <f t="shared" ref="G137:G200" si="4">B137-D137</f>
        <v>4486.9881304176633</v>
      </c>
      <c r="H137" s="5"/>
      <c r="I137" s="5">
        <f t="shared" ref="I137:I200" si="5">I136-G137</f>
        <v>2191663.3108823425</v>
      </c>
    </row>
    <row r="138" spans="1:9" x14ac:dyDescent="0.25">
      <c r="A138">
        <v>130</v>
      </c>
      <c r="B138" s="4">
        <f>-Sheet2!$B$3</f>
        <v>17297.864874658764</v>
      </c>
      <c r="C138" s="4"/>
      <c r="D138" s="5">
        <f>I137*Sheet2!$B$2</f>
        <v>12784.702646813665</v>
      </c>
      <c r="E138" s="5"/>
      <c r="F138" s="5"/>
      <c r="G138" s="4">
        <f t="shared" si="4"/>
        <v>4513.1622278450996</v>
      </c>
      <c r="H138" s="5"/>
      <c r="I138" s="5">
        <f t="shared" si="5"/>
        <v>2187150.1486544972</v>
      </c>
    </row>
    <row r="139" spans="1:9" x14ac:dyDescent="0.25">
      <c r="A139">
        <v>131</v>
      </c>
      <c r="B139" s="4">
        <f>-Sheet2!$B$3</f>
        <v>17297.864874658764</v>
      </c>
      <c r="C139" s="4"/>
      <c r="D139" s="5">
        <f>I138*Sheet2!$B$2</f>
        <v>12758.375867151235</v>
      </c>
      <c r="E139" s="5"/>
      <c r="F139" s="5"/>
      <c r="G139" s="4">
        <f t="shared" si="4"/>
        <v>4539.4890075075291</v>
      </c>
      <c r="H139" s="5"/>
      <c r="I139" s="5">
        <f t="shared" si="5"/>
        <v>2182610.6596469898</v>
      </c>
    </row>
    <row r="140" spans="1:9" x14ac:dyDescent="0.25">
      <c r="A140">
        <v>132</v>
      </c>
      <c r="B140" s="4">
        <f>-Sheet2!$B$3</f>
        <v>17297.864874658764</v>
      </c>
      <c r="C140" s="4"/>
      <c r="D140" s="5">
        <f>I139*Sheet2!$B$2</f>
        <v>12731.89551460744</v>
      </c>
      <c r="E140" s="5"/>
      <c r="F140" s="5"/>
      <c r="G140" s="4">
        <f t="shared" si="4"/>
        <v>4565.9693600513237</v>
      </c>
      <c r="H140" s="5"/>
      <c r="I140" s="5">
        <f t="shared" si="5"/>
        <v>2178044.6902869386</v>
      </c>
    </row>
    <row r="141" spans="1:9" x14ac:dyDescent="0.25">
      <c r="A141">
        <v>133</v>
      </c>
      <c r="B141" s="4">
        <f>-Sheet2!$B$3</f>
        <v>17297.864874658764</v>
      </c>
      <c r="C141" s="4"/>
      <c r="D141" s="5">
        <f>I140*Sheet2!$B$2</f>
        <v>12705.260693340475</v>
      </c>
      <c r="E141" s="5"/>
      <c r="F141" s="5"/>
      <c r="G141" s="4">
        <f t="shared" si="4"/>
        <v>4592.6041813182892</v>
      </c>
      <c r="H141" s="5"/>
      <c r="I141" s="5">
        <f t="shared" si="5"/>
        <v>2173452.0861056205</v>
      </c>
    </row>
    <row r="142" spans="1:9" x14ac:dyDescent="0.25">
      <c r="A142">
        <v>134</v>
      </c>
      <c r="B142" s="4">
        <f>-Sheet2!$B$3</f>
        <v>17297.864874658764</v>
      </c>
      <c r="C142" s="4"/>
      <c r="D142" s="5">
        <f>I141*Sheet2!$B$2</f>
        <v>12678.470502282787</v>
      </c>
      <c r="E142" s="5"/>
      <c r="F142" s="5"/>
      <c r="G142" s="4">
        <f t="shared" si="4"/>
        <v>4619.3943723759767</v>
      </c>
      <c r="H142" s="5"/>
      <c r="I142" s="5">
        <f t="shared" si="5"/>
        <v>2168832.6917332443</v>
      </c>
    </row>
    <row r="143" spans="1:9" x14ac:dyDescent="0.25">
      <c r="A143">
        <v>135</v>
      </c>
      <c r="B143" s="4">
        <f>-Sheet2!$B$3</f>
        <v>17297.864874658764</v>
      </c>
      <c r="C143" s="4"/>
      <c r="D143" s="5">
        <f>I142*Sheet2!$B$2</f>
        <v>12651.524035110593</v>
      </c>
      <c r="E143" s="5"/>
      <c r="F143" s="5"/>
      <c r="G143" s="4">
        <f t="shared" si="4"/>
        <v>4646.3408395481711</v>
      </c>
      <c r="H143" s="5"/>
      <c r="I143" s="5">
        <f t="shared" si="5"/>
        <v>2164186.3508936963</v>
      </c>
    </row>
    <row r="144" spans="1:9" x14ac:dyDescent="0.25">
      <c r="A144">
        <v>136</v>
      </c>
      <c r="B144" s="4">
        <f>-Sheet2!$B$3</f>
        <v>17297.864874658764</v>
      </c>
      <c r="C144" s="4"/>
      <c r="D144" s="5">
        <f>I143*Sheet2!$B$2</f>
        <v>12624.420380213229</v>
      </c>
      <c r="E144" s="5"/>
      <c r="F144" s="5"/>
      <c r="G144" s="4">
        <f t="shared" si="4"/>
        <v>4673.4444944455354</v>
      </c>
      <c r="H144" s="5"/>
      <c r="I144" s="5">
        <f t="shared" si="5"/>
        <v>2159512.906399251</v>
      </c>
    </row>
    <row r="145" spans="1:9" x14ac:dyDescent="0.25">
      <c r="A145">
        <v>137</v>
      </c>
      <c r="B145" s="4">
        <f>-Sheet2!$B$3</f>
        <v>17297.864874658764</v>
      </c>
      <c r="C145" s="4"/>
      <c r="D145" s="5">
        <f>I144*Sheet2!$B$2</f>
        <v>12597.158620662298</v>
      </c>
      <c r="E145" s="5"/>
      <c r="F145" s="5"/>
      <c r="G145" s="4">
        <f t="shared" si="4"/>
        <v>4700.7062539964663</v>
      </c>
      <c r="H145" s="5"/>
      <c r="I145" s="5">
        <f t="shared" si="5"/>
        <v>2154812.2001452544</v>
      </c>
    </row>
    <row r="146" spans="1:9" x14ac:dyDescent="0.25">
      <c r="A146">
        <v>138</v>
      </c>
      <c r="B146" s="4">
        <f>-Sheet2!$B$3</f>
        <v>17297.864874658764</v>
      </c>
      <c r="C146" s="4"/>
      <c r="D146" s="5">
        <f>I145*Sheet2!$B$2</f>
        <v>12569.737834180651</v>
      </c>
      <c r="E146" s="5"/>
      <c r="F146" s="5"/>
      <c r="G146" s="4">
        <f t="shared" si="4"/>
        <v>4728.1270404781135</v>
      </c>
      <c r="H146" s="5"/>
      <c r="I146" s="5">
        <f t="shared" si="5"/>
        <v>2150084.0731047764</v>
      </c>
    </row>
    <row r="147" spans="1:9" x14ac:dyDescent="0.25">
      <c r="A147">
        <v>139</v>
      </c>
      <c r="B147" s="4">
        <f>-Sheet2!$B$3</f>
        <v>17297.864874658764</v>
      </c>
      <c r="C147" s="4"/>
      <c r="D147" s="5">
        <f>I146*Sheet2!$B$2</f>
        <v>12542.157093111196</v>
      </c>
      <c r="E147" s="5"/>
      <c r="F147" s="5"/>
      <c r="G147" s="4">
        <f t="shared" si="4"/>
        <v>4755.7077815475677</v>
      </c>
      <c r="H147" s="5"/>
      <c r="I147" s="5">
        <f t="shared" si="5"/>
        <v>2145328.3653232288</v>
      </c>
    </row>
    <row r="148" spans="1:9" x14ac:dyDescent="0.25">
      <c r="A148">
        <v>140</v>
      </c>
      <c r="B148" s="4">
        <f>-Sheet2!$B$3</f>
        <v>17297.864874658764</v>
      </c>
      <c r="C148" s="4"/>
      <c r="D148" s="5">
        <f>I147*Sheet2!$B$2</f>
        <v>12514.415464385502</v>
      </c>
      <c r="E148" s="5"/>
      <c r="F148" s="5"/>
      <c r="G148" s="4">
        <f t="shared" si="4"/>
        <v>4783.4494102732624</v>
      </c>
      <c r="H148" s="5"/>
      <c r="I148" s="5">
        <f t="shared" si="5"/>
        <v>2140544.9159129555</v>
      </c>
    </row>
    <row r="149" spans="1:9" x14ac:dyDescent="0.25">
      <c r="A149">
        <v>141</v>
      </c>
      <c r="B149" s="4">
        <f>-Sheet2!$B$3</f>
        <v>17297.864874658764</v>
      </c>
      <c r="C149" s="4"/>
      <c r="D149" s="5">
        <f>I148*Sheet2!$B$2</f>
        <v>12486.51200949224</v>
      </c>
      <c r="E149" s="5"/>
      <c r="F149" s="5"/>
      <c r="G149" s="4">
        <f t="shared" si="4"/>
        <v>4811.3528651665238</v>
      </c>
      <c r="H149" s="5"/>
      <c r="I149" s="5">
        <f t="shared" si="5"/>
        <v>2135733.563047789</v>
      </c>
    </row>
    <row r="150" spans="1:9" x14ac:dyDescent="0.25">
      <c r="A150">
        <v>142</v>
      </c>
      <c r="B150" s="4">
        <f>-Sheet2!$B$3</f>
        <v>17297.864874658764</v>
      </c>
      <c r="C150" s="4"/>
      <c r="D150" s="5">
        <f>I149*Sheet2!$B$2</f>
        <v>12458.445784445437</v>
      </c>
      <c r="E150" s="5"/>
      <c r="F150" s="5"/>
      <c r="G150" s="4">
        <f t="shared" si="4"/>
        <v>4839.4190902133269</v>
      </c>
      <c r="H150" s="5"/>
      <c r="I150" s="5">
        <f t="shared" si="5"/>
        <v>2130894.1439575758</v>
      </c>
    </row>
    <row r="151" spans="1:9" x14ac:dyDescent="0.25">
      <c r="A151">
        <v>143</v>
      </c>
      <c r="B151" s="4">
        <f>-Sheet2!$B$3</f>
        <v>17297.864874658764</v>
      </c>
      <c r="C151" s="4"/>
      <c r="D151" s="5">
        <f>I150*Sheet2!$B$2</f>
        <v>12430.215839752525</v>
      </c>
      <c r="E151" s="5"/>
      <c r="F151" s="5"/>
      <c r="G151" s="4">
        <f t="shared" si="4"/>
        <v>4867.6490349062387</v>
      </c>
      <c r="H151" s="5"/>
      <c r="I151" s="5">
        <f t="shared" si="5"/>
        <v>2126026.4949226696</v>
      </c>
    </row>
    <row r="152" spans="1:9" x14ac:dyDescent="0.25">
      <c r="A152">
        <v>144</v>
      </c>
      <c r="B152" s="4">
        <f>-Sheet2!$B$3</f>
        <v>17297.864874658764</v>
      </c>
      <c r="C152" s="4"/>
      <c r="D152" s="5">
        <f>I151*Sheet2!$B$2</f>
        <v>12401.82122038224</v>
      </c>
      <c r="E152" s="5"/>
      <c r="F152" s="5"/>
      <c r="G152" s="4">
        <f t="shared" si="4"/>
        <v>4896.0436542765237</v>
      </c>
      <c r="H152" s="5"/>
      <c r="I152" s="5">
        <f t="shared" si="5"/>
        <v>2121130.4512683931</v>
      </c>
    </row>
    <row r="153" spans="1:9" x14ac:dyDescent="0.25">
      <c r="A153">
        <v>145</v>
      </c>
      <c r="B153" s="4">
        <f>-Sheet2!$B$3</f>
        <v>17297.864874658764</v>
      </c>
      <c r="C153" s="4"/>
      <c r="D153" s="5">
        <f>I152*Sheet2!$B$2</f>
        <v>12373.260965732294</v>
      </c>
      <c r="E153" s="5"/>
      <c r="F153" s="5"/>
      <c r="G153" s="4">
        <f t="shared" si="4"/>
        <v>4924.6039089264705</v>
      </c>
      <c r="H153" s="5"/>
      <c r="I153" s="5">
        <f t="shared" si="5"/>
        <v>2116205.8473594668</v>
      </c>
    </row>
    <row r="154" spans="1:9" x14ac:dyDescent="0.25">
      <c r="A154">
        <v>146</v>
      </c>
      <c r="B154" s="4">
        <f>-Sheet2!$B$3</f>
        <v>17297.864874658764</v>
      </c>
      <c r="C154" s="4"/>
      <c r="D154" s="5">
        <f>I153*Sheet2!$B$2</f>
        <v>12344.534109596891</v>
      </c>
      <c r="E154" s="5"/>
      <c r="F154" s="5"/>
      <c r="G154" s="4">
        <f t="shared" si="4"/>
        <v>4953.3307650618735</v>
      </c>
      <c r="H154" s="5"/>
      <c r="I154" s="5">
        <f t="shared" si="5"/>
        <v>2111252.5165944048</v>
      </c>
    </row>
    <row r="155" spans="1:9" x14ac:dyDescent="0.25">
      <c r="A155">
        <v>147</v>
      </c>
      <c r="B155" s="4">
        <f>-Sheet2!$B$3</f>
        <v>17297.864874658764</v>
      </c>
      <c r="C155" s="4"/>
      <c r="D155" s="5">
        <f>I154*Sheet2!$B$2</f>
        <v>12315.639680134029</v>
      </c>
      <c r="E155" s="5"/>
      <c r="F155" s="5"/>
      <c r="G155" s="4">
        <f t="shared" si="4"/>
        <v>4982.2251945247353</v>
      </c>
      <c r="H155" s="5"/>
      <c r="I155" s="5">
        <f t="shared" si="5"/>
        <v>2106270.2913998803</v>
      </c>
    </row>
    <row r="156" spans="1:9" x14ac:dyDescent="0.25">
      <c r="A156">
        <v>148</v>
      </c>
      <c r="B156" s="4">
        <f>-Sheet2!$B$3</f>
        <v>17297.864874658764</v>
      </c>
      <c r="C156" s="4"/>
      <c r="D156" s="5">
        <f>I155*Sheet2!$B$2</f>
        <v>12286.576699832636</v>
      </c>
      <c r="E156" s="5"/>
      <c r="F156" s="5"/>
      <c r="G156" s="4">
        <f t="shared" si="4"/>
        <v>5011.2881748261279</v>
      </c>
      <c r="H156" s="5"/>
      <c r="I156" s="5">
        <f t="shared" si="5"/>
        <v>2101259.0032250541</v>
      </c>
    </row>
    <row r="157" spans="1:9" x14ac:dyDescent="0.25">
      <c r="A157">
        <v>149</v>
      </c>
      <c r="B157" s="4">
        <f>-Sheet2!$B$3</f>
        <v>17297.864874658764</v>
      </c>
      <c r="C157" s="4"/>
      <c r="D157" s="5">
        <f>I156*Sheet2!$B$2</f>
        <v>12257.344185479484</v>
      </c>
      <c r="E157" s="5"/>
      <c r="F157" s="5"/>
      <c r="G157" s="4">
        <f t="shared" si="4"/>
        <v>5040.5206891792805</v>
      </c>
      <c r="H157" s="5"/>
      <c r="I157" s="5">
        <f t="shared" si="5"/>
        <v>2096218.4825358749</v>
      </c>
    </row>
    <row r="158" spans="1:9" x14ac:dyDescent="0.25">
      <c r="A158">
        <v>150</v>
      </c>
      <c r="B158" s="4">
        <f>-Sheet2!$B$3</f>
        <v>17297.864874658764</v>
      </c>
      <c r="C158" s="4"/>
      <c r="D158" s="5">
        <f>I157*Sheet2!$B$2</f>
        <v>12227.941148125938</v>
      </c>
      <c r="E158" s="5"/>
      <c r="F158" s="5"/>
      <c r="G158" s="4">
        <f t="shared" si="4"/>
        <v>5069.9237265328265</v>
      </c>
      <c r="H158" s="5"/>
      <c r="I158" s="5">
        <f t="shared" si="5"/>
        <v>2091148.5588093421</v>
      </c>
    </row>
    <row r="159" spans="1:9" x14ac:dyDescent="0.25">
      <c r="A159">
        <v>151</v>
      </c>
      <c r="B159" s="4">
        <f>-Sheet2!$B$3</f>
        <v>17297.864874658764</v>
      </c>
      <c r="C159" s="4"/>
      <c r="D159" s="5">
        <f>I158*Sheet2!$B$2</f>
        <v>12198.366593054496</v>
      </c>
      <c r="E159" s="5"/>
      <c r="F159" s="5"/>
      <c r="G159" s="4">
        <f t="shared" si="4"/>
        <v>5099.4982816042684</v>
      </c>
      <c r="H159" s="5"/>
      <c r="I159" s="5">
        <f t="shared" si="5"/>
        <v>2086049.0605277377</v>
      </c>
    </row>
    <row r="160" spans="1:9" x14ac:dyDescent="0.25">
      <c r="A160">
        <v>152</v>
      </c>
      <c r="B160" s="4">
        <f>-Sheet2!$B$3</f>
        <v>17297.864874658764</v>
      </c>
      <c r="C160" s="4"/>
      <c r="D160" s="5">
        <f>I159*Sheet2!$B$2</f>
        <v>12168.619519745138</v>
      </c>
      <c r="E160" s="5"/>
      <c r="F160" s="5"/>
      <c r="G160" s="4">
        <f t="shared" si="4"/>
        <v>5129.2453549136262</v>
      </c>
      <c r="H160" s="5"/>
      <c r="I160" s="5">
        <f t="shared" si="5"/>
        <v>2080919.8151728241</v>
      </c>
    </row>
    <row r="161" spans="1:9" x14ac:dyDescent="0.25">
      <c r="A161">
        <v>153</v>
      </c>
      <c r="B161" s="4">
        <f>-Sheet2!$B$3</f>
        <v>17297.864874658764</v>
      </c>
      <c r="C161" s="4"/>
      <c r="D161" s="5">
        <f>I160*Sheet2!$B$2</f>
        <v>12138.698921841475</v>
      </c>
      <c r="E161" s="5"/>
      <c r="F161" s="5"/>
      <c r="G161" s="4">
        <f t="shared" si="4"/>
        <v>5159.1659528172895</v>
      </c>
      <c r="H161" s="5"/>
      <c r="I161" s="5">
        <f t="shared" si="5"/>
        <v>2075760.6492200068</v>
      </c>
    </row>
    <row r="162" spans="1:9" x14ac:dyDescent="0.25">
      <c r="A162">
        <v>154</v>
      </c>
      <c r="B162" s="4">
        <f>-Sheet2!$B$3</f>
        <v>17297.864874658764</v>
      </c>
      <c r="C162" s="4"/>
      <c r="D162" s="5">
        <f>I161*Sheet2!$B$2</f>
        <v>12108.603787116706</v>
      </c>
      <c r="E162" s="5"/>
      <c r="F162" s="5"/>
      <c r="G162" s="4">
        <f t="shared" si="4"/>
        <v>5189.2610875420578</v>
      </c>
      <c r="H162" s="5"/>
      <c r="I162" s="5">
        <f t="shared" si="5"/>
        <v>2070571.3881324646</v>
      </c>
    </row>
    <row r="163" spans="1:9" x14ac:dyDescent="0.25">
      <c r="A163">
        <v>155</v>
      </c>
      <c r="B163" s="4">
        <f>-Sheet2!$B$3</f>
        <v>17297.864874658764</v>
      </c>
      <c r="C163" s="4"/>
      <c r="D163" s="5">
        <f>I162*Sheet2!$B$2</f>
        <v>12078.333097439378</v>
      </c>
      <c r="E163" s="5"/>
      <c r="F163" s="5"/>
      <c r="G163" s="4">
        <f t="shared" si="4"/>
        <v>5219.5317772193866</v>
      </c>
      <c r="H163" s="5"/>
      <c r="I163" s="5">
        <f t="shared" si="5"/>
        <v>2065351.8563552452</v>
      </c>
    </row>
    <row r="164" spans="1:9" x14ac:dyDescent="0.25">
      <c r="A164">
        <v>156</v>
      </c>
      <c r="B164" s="4">
        <f>-Sheet2!$B$3</f>
        <v>17297.864874658764</v>
      </c>
      <c r="C164" s="4"/>
      <c r="D164" s="5">
        <f>I163*Sheet2!$B$2</f>
        <v>12047.88582873893</v>
      </c>
      <c r="E164" s="5"/>
      <c r="F164" s="5"/>
      <c r="G164" s="4">
        <f t="shared" si="4"/>
        <v>5249.9790459198339</v>
      </c>
      <c r="H164" s="5"/>
      <c r="I164" s="5">
        <f t="shared" si="5"/>
        <v>2060101.8773093254</v>
      </c>
    </row>
    <row r="165" spans="1:9" x14ac:dyDescent="0.25">
      <c r="A165">
        <v>157</v>
      </c>
      <c r="B165" s="4">
        <f>-Sheet2!$B$3</f>
        <v>17297.864874658764</v>
      </c>
      <c r="C165" s="4"/>
      <c r="D165" s="5">
        <f>I164*Sheet2!$B$2</f>
        <v>12017.260950971066</v>
      </c>
      <c r="E165" s="5"/>
      <c r="F165" s="5"/>
      <c r="G165" s="4">
        <f t="shared" si="4"/>
        <v>5280.6039236876986</v>
      </c>
      <c r="H165" s="5"/>
      <c r="I165" s="5">
        <f t="shared" si="5"/>
        <v>2054821.2733856377</v>
      </c>
    </row>
    <row r="166" spans="1:9" x14ac:dyDescent="0.25">
      <c r="A166">
        <v>158</v>
      </c>
      <c r="B166" s="4">
        <f>-Sheet2!$B$3</f>
        <v>17297.864874658764</v>
      </c>
      <c r="C166" s="4"/>
      <c r="D166" s="5">
        <f>I165*Sheet2!$B$2</f>
        <v>11986.457428082887</v>
      </c>
      <c r="E166" s="5"/>
      <c r="F166" s="5"/>
      <c r="G166" s="4">
        <f t="shared" si="4"/>
        <v>5311.4074465758767</v>
      </c>
      <c r="H166" s="5"/>
      <c r="I166" s="5">
        <f t="shared" si="5"/>
        <v>2049509.8659390619</v>
      </c>
    </row>
    <row r="167" spans="1:9" x14ac:dyDescent="0.25">
      <c r="A167">
        <v>159</v>
      </c>
      <c r="B167" s="4">
        <f>-Sheet2!$B$3</f>
        <v>17297.864874658764</v>
      </c>
      <c r="C167" s="4"/>
      <c r="D167" s="5">
        <f>I166*Sheet2!$B$2</f>
        <v>11955.47421797786</v>
      </c>
      <c r="E167" s="5"/>
      <c r="F167" s="5"/>
      <c r="G167" s="4">
        <f t="shared" si="4"/>
        <v>5342.3906566809037</v>
      </c>
      <c r="H167" s="5"/>
      <c r="I167" s="5">
        <f t="shared" si="5"/>
        <v>2044167.4752823811</v>
      </c>
    </row>
    <row r="168" spans="1:9" x14ac:dyDescent="0.25">
      <c r="A168">
        <v>160</v>
      </c>
      <c r="B168" s="4">
        <f>-Sheet2!$B$3</f>
        <v>17297.864874658764</v>
      </c>
      <c r="C168" s="4"/>
      <c r="D168" s="5">
        <f>I167*Sheet2!$B$2</f>
        <v>11924.310272480556</v>
      </c>
      <c r="E168" s="5"/>
      <c r="F168" s="5"/>
      <c r="G168" s="4">
        <f t="shared" si="4"/>
        <v>5373.5546021782084</v>
      </c>
      <c r="H168" s="5"/>
      <c r="I168" s="5">
        <f t="shared" si="5"/>
        <v>2038793.9206802028</v>
      </c>
    </row>
    <row r="169" spans="1:9" x14ac:dyDescent="0.25">
      <c r="A169">
        <v>161</v>
      </c>
      <c r="B169" s="4">
        <f>-Sheet2!$B$3</f>
        <v>17297.864874658764</v>
      </c>
      <c r="C169" s="4"/>
      <c r="D169" s="5">
        <f>I168*Sheet2!$B$2</f>
        <v>11892.964537301183</v>
      </c>
      <c r="E169" s="5"/>
      <c r="F169" s="5"/>
      <c r="G169" s="4">
        <f t="shared" si="4"/>
        <v>5404.9003373575815</v>
      </c>
      <c r="H169" s="5"/>
      <c r="I169" s="5">
        <f t="shared" si="5"/>
        <v>2033389.0203428452</v>
      </c>
    </row>
    <row r="170" spans="1:9" x14ac:dyDescent="0.25">
      <c r="A170">
        <v>162</v>
      </c>
      <c r="B170" s="4">
        <f>-Sheet2!$B$3</f>
        <v>17297.864874658764</v>
      </c>
      <c r="C170" s="4"/>
      <c r="D170" s="5">
        <f>I169*Sheet2!$B$2</f>
        <v>11861.435951999931</v>
      </c>
      <c r="E170" s="5"/>
      <c r="F170" s="5"/>
      <c r="G170" s="4">
        <f t="shared" si="4"/>
        <v>5436.4289226588335</v>
      </c>
      <c r="H170" s="5"/>
      <c r="I170" s="5">
        <f t="shared" si="5"/>
        <v>2027952.5914201865</v>
      </c>
    </row>
    <row r="171" spans="1:9" x14ac:dyDescent="0.25">
      <c r="A171">
        <v>163</v>
      </c>
      <c r="B171" s="4">
        <f>-Sheet2!$B$3</f>
        <v>17297.864874658764</v>
      </c>
      <c r="C171" s="4"/>
      <c r="D171" s="5">
        <f>I170*Sheet2!$B$2</f>
        <v>11829.723449951089</v>
      </c>
      <c r="E171" s="5"/>
      <c r="F171" s="5"/>
      <c r="G171" s="4">
        <f t="shared" si="4"/>
        <v>5468.1414247076755</v>
      </c>
      <c r="H171" s="5"/>
      <c r="I171" s="5">
        <f t="shared" si="5"/>
        <v>2022484.4499954788</v>
      </c>
    </row>
    <row r="172" spans="1:9" x14ac:dyDescent="0.25">
      <c r="A172">
        <v>164</v>
      </c>
      <c r="B172" s="4">
        <f>-Sheet2!$B$3</f>
        <v>17297.864874658764</v>
      </c>
      <c r="C172" s="4"/>
      <c r="D172" s="5">
        <f>I171*Sheet2!$B$2</f>
        <v>11797.825958306961</v>
      </c>
      <c r="E172" s="5"/>
      <c r="F172" s="5"/>
      <c r="G172" s="4">
        <f t="shared" si="4"/>
        <v>5500.038916351803</v>
      </c>
      <c r="H172" s="5"/>
      <c r="I172" s="5">
        <f t="shared" si="5"/>
        <v>2016984.4110791271</v>
      </c>
    </row>
    <row r="173" spans="1:9" x14ac:dyDescent="0.25">
      <c r="A173">
        <v>165</v>
      </c>
      <c r="B173" s="4">
        <f>-Sheet2!$B$3</f>
        <v>17297.864874658764</v>
      </c>
      <c r="C173" s="4"/>
      <c r="D173" s="5">
        <f>I172*Sheet2!$B$2</f>
        <v>11765.742397961576</v>
      </c>
      <c r="E173" s="5"/>
      <c r="F173" s="5"/>
      <c r="G173" s="4">
        <f t="shared" si="4"/>
        <v>5532.1224766971882</v>
      </c>
      <c r="H173" s="5"/>
      <c r="I173" s="5">
        <f t="shared" si="5"/>
        <v>2011452.2886024299</v>
      </c>
    </row>
    <row r="174" spans="1:9" x14ac:dyDescent="0.25">
      <c r="A174">
        <v>166</v>
      </c>
      <c r="B174" s="4">
        <f>-Sheet2!$B$3</f>
        <v>17297.864874658764</v>
      </c>
      <c r="C174" s="4"/>
      <c r="D174" s="5">
        <f>I173*Sheet2!$B$2</f>
        <v>11733.471683514175</v>
      </c>
      <c r="E174" s="5"/>
      <c r="F174" s="5"/>
      <c r="G174" s="4">
        <f t="shared" si="4"/>
        <v>5564.3931911445889</v>
      </c>
      <c r="H174" s="5"/>
      <c r="I174" s="5">
        <f t="shared" si="5"/>
        <v>2005887.8954112853</v>
      </c>
    </row>
    <row r="175" spans="1:9" x14ac:dyDescent="0.25">
      <c r="A175">
        <v>167</v>
      </c>
      <c r="B175" s="4">
        <f>-Sheet2!$B$3</f>
        <v>17297.864874658764</v>
      </c>
      <c r="C175" s="4"/>
      <c r="D175" s="5">
        <f>I174*Sheet2!$B$2</f>
        <v>11701.012723232498</v>
      </c>
      <c r="E175" s="5"/>
      <c r="F175" s="5"/>
      <c r="G175" s="4">
        <f t="shared" si="4"/>
        <v>5596.8521514262666</v>
      </c>
      <c r="H175" s="5"/>
      <c r="I175" s="5">
        <f t="shared" si="5"/>
        <v>2000291.0432598591</v>
      </c>
    </row>
    <row r="176" spans="1:9" x14ac:dyDescent="0.25">
      <c r="A176">
        <v>168</v>
      </c>
      <c r="B176" s="4">
        <f>-Sheet2!$B$3</f>
        <v>17297.864874658764</v>
      </c>
      <c r="C176" s="4"/>
      <c r="D176" s="5">
        <f>I175*Sheet2!$B$2</f>
        <v>11668.364419015845</v>
      </c>
      <c r="E176" s="5"/>
      <c r="F176" s="5"/>
      <c r="G176" s="4">
        <f t="shared" si="4"/>
        <v>5629.5004556429194</v>
      </c>
      <c r="H176" s="5"/>
      <c r="I176" s="5">
        <f t="shared" si="5"/>
        <v>1994661.5428042163</v>
      </c>
    </row>
    <row r="177" spans="1:9" x14ac:dyDescent="0.25">
      <c r="A177">
        <v>169</v>
      </c>
      <c r="B177" s="4">
        <f>-Sheet2!$B$3</f>
        <v>17297.864874658764</v>
      </c>
      <c r="C177" s="4"/>
      <c r="D177" s="5">
        <f>I176*Sheet2!$B$2</f>
        <v>11635.525666357929</v>
      </c>
      <c r="E177" s="5"/>
      <c r="F177" s="5"/>
      <c r="G177" s="4">
        <f t="shared" si="4"/>
        <v>5662.3392083008348</v>
      </c>
      <c r="H177" s="5"/>
      <c r="I177" s="5">
        <f t="shared" si="5"/>
        <v>1988999.2035959153</v>
      </c>
    </row>
    <row r="178" spans="1:9" x14ac:dyDescent="0.25">
      <c r="A178">
        <v>170</v>
      </c>
      <c r="B178" s="4">
        <f>-Sheet2!$B$3</f>
        <v>17297.864874658764</v>
      </c>
      <c r="C178" s="4"/>
      <c r="D178" s="5">
        <f>I177*Sheet2!$B$2</f>
        <v>11602.495354309507</v>
      </c>
      <c r="E178" s="5"/>
      <c r="F178" s="5"/>
      <c r="G178" s="4">
        <f t="shared" si="4"/>
        <v>5695.3695203492571</v>
      </c>
      <c r="H178" s="5"/>
      <c r="I178" s="5">
        <f t="shared" si="5"/>
        <v>1983303.8340755661</v>
      </c>
    </row>
    <row r="179" spans="1:9" x14ac:dyDescent="0.25">
      <c r="A179">
        <v>171</v>
      </c>
      <c r="B179" s="4">
        <f>-Sheet2!$B$3</f>
        <v>17297.864874658764</v>
      </c>
      <c r="C179" s="4"/>
      <c r="D179" s="5">
        <f>I178*Sheet2!$B$2</f>
        <v>11569.272365440804</v>
      </c>
      <c r="E179" s="5"/>
      <c r="F179" s="5"/>
      <c r="G179" s="4">
        <f t="shared" si="4"/>
        <v>5728.5925092179605</v>
      </c>
      <c r="H179" s="5"/>
      <c r="I179" s="5">
        <f t="shared" si="5"/>
        <v>1977575.2415663481</v>
      </c>
    </row>
    <row r="180" spans="1:9" x14ac:dyDescent="0.25">
      <c r="A180">
        <v>172</v>
      </c>
      <c r="B180" s="4">
        <f>-Sheet2!$B$3</f>
        <v>17297.864874658764</v>
      </c>
      <c r="C180" s="4"/>
      <c r="D180" s="5">
        <f>I179*Sheet2!$B$2</f>
        <v>11535.855575803698</v>
      </c>
      <c r="E180" s="5"/>
      <c r="F180" s="5"/>
      <c r="G180" s="4">
        <f t="shared" si="4"/>
        <v>5762.0092988550659</v>
      </c>
      <c r="H180" s="5"/>
      <c r="I180" s="5">
        <f t="shared" si="5"/>
        <v>1971813.2322674931</v>
      </c>
    </row>
    <row r="181" spans="1:9" x14ac:dyDescent="0.25">
      <c r="A181">
        <v>173</v>
      </c>
      <c r="B181" s="4">
        <f>-Sheet2!$B$3</f>
        <v>17297.864874658764</v>
      </c>
      <c r="C181" s="4"/>
      <c r="D181" s="5">
        <f>I180*Sheet2!$B$2</f>
        <v>11502.24385489371</v>
      </c>
      <c r="E181" s="5"/>
      <c r="F181" s="5"/>
      <c r="G181" s="4">
        <f t="shared" si="4"/>
        <v>5795.6210197650544</v>
      </c>
      <c r="H181" s="5"/>
      <c r="I181" s="5">
        <f t="shared" si="5"/>
        <v>1966017.6112477281</v>
      </c>
    </row>
    <row r="182" spans="1:9" x14ac:dyDescent="0.25">
      <c r="A182">
        <v>174</v>
      </c>
      <c r="B182" s="4">
        <f>-Sheet2!$B$3</f>
        <v>17297.864874658764</v>
      </c>
      <c r="C182" s="4"/>
      <c r="D182" s="5">
        <f>I181*Sheet2!$B$2</f>
        <v>11468.436065611748</v>
      </c>
      <c r="E182" s="5"/>
      <c r="F182" s="5"/>
      <c r="G182" s="4">
        <f t="shared" si="4"/>
        <v>5829.4288090470163</v>
      </c>
      <c r="H182" s="5"/>
      <c r="I182" s="5">
        <f t="shared" si="5"/>
        <v>1960188.1824386811</v>
      </c>
    </row>
    <row r="183" spans="1:9" x14ac:dyDescent="0.25">
      <c r="A183">
        <v>175</v>
      </c>
      <c r="B183" s="4">
        <f>-Sheet2!$B$3</f>
        <v>17297.864874658764</v>
      </c>
      <c r="C183" s="4"/>
      <c r="D183" s="5">
        <f>I182*Sheet2!$B$2</f>
        <v>11434.431064225641</v>
      </c>
      <c r="E183" s="5"/>
      <c r="F183" s="5"/>
      <c r="G183" s="4">
        <f t="shared" si="4"/>
        <v>5863.4338104331237</v>
      </c>
      <c r="H183" s="5"/>
      <c r="I183" s="5">
        <f t="shared" si="5"/>
        <v>1954324.748628248</v>
      </c>
    </row>
    <row r="184" spans="1:9" x14ac:dyDescent="0.25">
      <c r="A184">
        <v>176</v>
      </c>
      <c r="B184" s="4">
        <f>-Sheet2!$B$3</f>
        <v>17297.864874658764</v>
      </c>
      <c r="C184" s="4"/>
      <c r="D184" s="5">
        <f>I183*Sheet2!$B$2</f>
        <v>11400.227700331447</v>
      </c>
      <c r="E184" s="5"/>
      <c r="F184" s="5"/>
      <c r="G184" s="4">
        <f t="shared" si="4"/>
        <v>5897.6371743273176</v>
      </c>
      <c r="H184" s="5"/>
      <c r="I184" s="5">
        <f t="shared" si="5"/>
        <v>1948427.1114539206</v>
      </c>
    </row>
    <row r="185" spans="1:9" x14ac:dyDescent="0.25">
      <c r="A185">
        <v>177</v>
      </c>
      <c r="B185" s="4">
        <f>-Sheet2!$B$3</f>
        <v>17297.864874658764</v>
      </c>
      <c r="C185" s="4"/>
      <c r="D185" s="5">
        <f>I184*Sheet2!$B$2</f>
        <v>11365.824816814536</v>
      </c>
      <c r="E185" s="5"/>
      <c r="F185" s="5"/>
      <c r="G185" s="4">
        <f t="shared" si="4"/>
        <v>5932.0400578442277</v>
      </c>
      <c r="H185" s="5"/>
      <c r="I185" s="5">
        <f t="shared" si="5"/>
        <v>1942495.0713960764</v>
      </c>
    </row>
    <row r="186" spans="1:9" x14ac:dyDescent="0.25">
      <c r="A186">
        <v>178</v>
      </c>
      <c r="B186" s="4">
        <f>-Sheet2!$B$3</f>
        <v>17297.864874658764</v>
      </c>
      <c r="C186" s="4"/>
      <c r="D186" s="5">
        <f>I185*Sheet2!$B$2</f>
        <v>11331.221249810445</v>
      </c>
      <c r="E186" s="5"/>
      <c r="F186" s="5"/>
      <c r="G186" s="4">
        <f t="shared" si="4"/>
        <v>5966.6436248483187</v>
      </c>
      <c r="H186" s="5"/>
      <c r="I186" s="5">
        <f t="shared" si="5"/>
        <v>1936528.4277712281</v>
      </c>
    </row>
    <row r="187" spans="1:9" x14ac:dyDescent="0.25">
      <c r="A187">
        <v>179</v>
      </c>
      <c r="B187" s="4">
        <f>-Sheet2!$B$3</f>
        <v>17297.864874658764</v>
      </c>
      <c r="C187" s="4"/>
      <c r="D187" s="5">
        <f>I186*Sheet2!$B$2</f>
        <v>11296.415828665498</v>
      </c>
      <c r="E187" s="5"/>
      <c r="F187" s="5"/>
      <c r="G187" s="4">
        <f t="shared" si="4"/>
        <v>6001.4490459932658</v>
      </c>
      <c r="H187" s="5"/>
      <c r="I187" s="5">
        <f t="shared" si="5"/>
        <v>1930526.978725235</v>
      </c>
    </row>
    <row r="188" spans="1:9" x14ac:dyDescent="0.25">
      <c r="A188">
        <v>180</v>
      </c>
      <c r="B188" s="4">
        <f>-Sheet2!$B$3</f>
        <v>17297.864874658764</v>
      </c>
      <c r="C188" s="4"/>
      <c r="D188" s="5">
        <f>I187*Sheet2!$B$2</f>
        <v>11261.407375897204</v>
      </c>
      <c r="E188" s="5"/>
      <c r="F188" s="5"/>
      <c r="G188" s="4">
        <f t="shared" si="4"/>
        <v>6036.4574987615597</v>
      </c>
      <c r="H188" s="5"/>
      <c r="I188" s="5">
        <f t="shared" si="5"/>
        <v>1924490.5212264734</v>
      </c>
    </row>
    <row r="189" spans="1:9" x14ac:dyDescent="0.25">
      <c r="A189">
        <v>181</v>
      </c>
      <c r="B189" s="4">
        <f>-Sheet2!$B$3</f>
        <v>17297.864874658764</v>
      </c>
      <c r="C189" s="4"/>
      <c r="D189" s="5">
        <f>I188*Sheet2!$B$2</f>
        <v>11226.194707154429</v>
      </c>
      <c r="E189" s="5"/>
      <c r="F189" s="5"/>
      <c r="G189" s="4">
        <f t="shared" si="4"/>
        <v>6071.670167504335</v>
      </c>
      <c r="H189" s="5"/>
      <c r="I189" s="5">
        <f t="shared" si="5"/>
        <v>1918418.851058969</v>
      </c>
    </row>
    <row r="190" spans="1:9" x14ac:dyDescent="0.25">
      <c r="A190">
        <v>182</v>
      </c>
      <c r="B190" s="4">
        <f>-Sheet2!$B$3</f>
        <v>17297.864874658764</v>
      </c>
      <c r="C190" s="4"/>
      <c r="D190" s="5">
        <f>I189*Sheet2!$B$2</f>
        <v>11190.776631177319</v>
      </c>
      <c r="E190" s="5"/>
      <c r="F190" s="5"/>
      <c r="G190" s="4">
        <f t="shared" si="4"/>
        <v>6107.0882434814448</v>
      </c>
      <c r="H190" s="5"/>
      <c r="I190" s="5">
        <f t="shared" si="5"/>
        <v>1912311.7628154876</v>
      </c>
    </row>
    <row r="191" spans="1:9" x14ac:dyDescent="0.25">
      <c r="A191">
        <v>183</v>
      </c>
      <c r="B191" s="4">
        <f>-Sheet2!$B$3</f>
        <v>17297.864874658764</v>
      </c>
      <c r="C191" s="4"/>
      <c r="D191" s="5">
        <f>I190*Sheet2!$B$2</f>
        <v>11155.151949757012</v>
      </c>
      <c r="E191" s="5"/>
      <c r="F191" s="5"/>
      <c r="G191" s="4">
        <f t="shared" si="4"/>
        <v>6142.7129249017526</v>
      </c>
      <c r="H191" s="5"/>
      <c r="I191" s="5">
        <f t="shared" si="5"/>
        <v>1906169.0498905857</v>
      </c>
    </row>
    <row r="192" spans="1:9" x14ac:dyDescent="0.25">
      <c r="A192">
        <v>184</v>
      </c>
      <c r="B192" s="4">
        <f>-Sheet2!$B$3</f>
        <v>17297.864874658764</v>
      </c>
      <c r="C192" s="4"/>
      <c r="D192" s="5">
        <f>I191*Sheet2!$B$2</f>
        <v>11119.319457695085</v>
      </c>
      <c r="E192" s="5"/>
      <c r="F192" s="5"/>
      <c r="G192" s="4">
        <f t="shared" si="4"/>
        <v>6178.5454169636796</v>
      </c>
      <c r="H192" s="5"/>
      <c r="I192" s="5">
        <f t="shared" si="5"/>
        <v>1899990.504473622</v>
      </c>
    </row>
    <row r="193" spans="1:9" x14ac:dyDescent="0.25">
      <c r="A193">
        <v>185</v>
      </c>
      <c r="B193" s="4">
        <f>-Sheet2!$B$3</f>
        <v>17297.864874658764</v>
      </c>
      <c r="C193" s="4"/>
      <c r="D193" s="5">
        <f>I192*Sheet2!$B$2</f>
        <v>11083.277942762796</v>
      </c>
      <c r="E193" s="5"/>
      <c r="F193" s="5"/>
      <c r="G193" s="4">
        <f t="shared" si="4"/>
        <v>6214.5869318959685</v>
      </c>
      <c r="H193" s="5"/>
      <c r="I193" s="5">
        <f t="shared" si="5"/>
        <v>1893775.917541726</v>
      </c>
    </row>
    <row r="194" spans="1:9" x14ac:dyDescent="0.25">
      <c r="A194">
        <v>186</v>
      </c>
      <c r="B194" s="4">
        <f>-Sheet2!$B$3</f>
        <v>17297.864874658764</v>
      </c>
      <c r="C194" s="4"/>
      <c r="D194" s="5">
        <f>I193*Sheet2!$B$2</f>
        <v>11047.026185660068</v>
      </c>
      <c r="E194" s="5"/>
      <c r="F194" s="5"/>
      <c r="G194" s="4">
        <f t="shared" si="4"/>
        <v>6250.8386889986959</v>
      </c>
      <c r="H194" s="5"/>
      <c r="I194" s="5">
        <f t="shared" si="5"/>
        <v>1887525.0788527273</v>
      </c>
    </row>
    <row r="195" spans="1:9" x14ac:dyDescent="0.25">
      <c r="A195">
        <v>187</v>
      </c>
      <c r="B195" s="4">
        <f>-Sheet2!$B$3</f>
        <v>17297.864874658764</v>
      </c>
      <c r="C195" s="4"/>
      <c r="D195" s="5">
        <f>I194*Sheet2!$B$2</f>
        <v>11010.562959974242</v>
      </c>
      <c r="E195" s="5"/>
      <c r="F195" s="5"/>
      <c r="G195" s="4">
        <f t="shared" si="4"/>
        <v>6287.3019146845218</v>
      </c>
      <c r="H195" s="5"/>
      <c r="I195" s="5">
        <f t="shared" si="5"/>
        <v>1881237.7769380428</v>
      </c>
    </row>
    <row r="196" spans="1:9" x14ac:dyDescent="0.25">
      <c r="A196">
        <v>188</v>
      </c>
      <c r="B196" s="4">
        <f>-Sheet2!$B$3</f>
        <v>17297.864874658764</v>
      </c>
      <c r="C196" s="4"/>
      <c r="D196" s="5">
        <f>I195*Sheet2!$B$2</f>
        <v>10973.887032138584</v>
      </c>
      <c r="E196" s="5"/>
      <c r="F196" s="5"/>
      <c r="G196" s="4">
        <f t="shared" si="4"/>
        <v>6323.9778425201803</v>
      </c>
      <c r="H196" s="5"/>
      <c r="I196" s="5">
        <f t="shared" si="5"/>
        <v>1874913.7990955226</v>
      </c>
    </row>
    <row r="197" spans="1:9" x14ac:dyDescent="0.25">
      <c r="A197">
        <v>189</v>
      </c>
      <c r="B197" s="4">
        <f>-Sheet2!$B$3</f>
        <v>17297.864874658764</v>
      </c>
      <c r="C197" s="4"/>
      <c r="D197" s="5">
        <f>I196*Sheet2!$B$2</f>
        <v>10936.997161390549</v>
      </c>
      <c r="E197" s="5"/>
      <c r="F197" s="5"/>
      <c r="G197" s="4">
        <f t="shared" si="4"/>
        <v>6360.8677132682151</v>
      </c>
      <c r="H197" s="5"/>
      <c r="I197" s="5">
        <f t="shared" si="5"/>
        <v>1868552.9313822545</v>
      </c>
    </row>
    <row r="198" spans="1:9" x14ac:dyDescent="0.25">
      <c r="A198">
        <v>190</v>
      </c>
      <c r="B198" s="4">
        <f>-Sheet2!$B$3</f>
        <v>17297.864874658764</v>
      </c>
      <c r="C198" s="4"/>
      <c r="D198" s="5">
        <f>I197*Sheet2!$B$2</f>
        <v>10899.892099729817</v>
      </c>
      <c r="E198" s="5"/>
      <c r="F198" s="5"/>
      <c r="G198" s="4">
        <f t="shared" si="4"/>
        <v>6397.9727749289468</v>
      </c>
      <c r="H198" s="5"/>
      <c r="I198" s="5">
        <f t="shared" si="5"/>
        <v>1862154.9586073256</v>
      </c>
    </row>
    <row r="199" spans="1:9" x14ac:dyDescent="0.25">
      <c r="A199">
        <v>191</v>
      </c>
      <c r="B199" s="4">
        <f>-Sheet2!$B$3</f>
        <v>17297.864874658764</v>
      </c>
      <c r="C199" s="4"/>
      <c r="D199" s="5">
        <f>I198*Sheet2!$B$2</f>
        <v>10862.570591876067</v>
      </c>
      <c r="E199" s="5"/>
      <c r="F199" s="5"/>
      <c r="G199" s="4">
        <f t="shared" si="4"/>
        <v>6435.2942827826973</v>
      </c>
      <c r="H199" s="5"/>
      <c r="I199" s="5">
        <f t="shared" si="5"/>
        <v>1855719.664324543</v>
      </c>
    </row>
    <row r="200" spans="1:9" x14ac:dyDescent="0.25">
      <c r="A200">
        <v>192</v>
      </c>
      <c r="B200" s="4">
        <f>-Sheet2!$B$3</f>
        <v>17297.864874658764</v>
      </c>
      <c r="C200" s="4"/>
      <c r="D200" s="5">
        <f>I199*Sheet2!$B$2</f>
        <v>10825.031375226501</v>
      </c>
      <c r="E200" s="5"/>
      <c r="F200" s="5"/>
      <c r="G200" s="4">
        <f t="shared" si="4"/>
        <v>6472.8334994322631</v>
      </c>
      <c r="H200" s="5"/>
      <c r="I200" s="5">
        <f t="shared" si="5"/>
        <v>1849246.8308251107</v>
      </c>
    </row>
    <row r="201" spans="1:9" x14ac:dyDescent="0.25">
      <c r="A201">
        <v>193</v>
      </c>
      <c r="B201" s="4">
        <f>-Sheet2!$B$3</f>
        <v>17297.864874658764</v>
      </c>
      <c r="C201" s="4"/>
      <c r="D201" s="5">
        <f>I200*Sheet2!$B$2</f>
        <v>10787.273179813146</v>
      </c>
      <c r="E201" s="5"/>
      <c r="F201" s="5"/>
      <c r="G201" s="4">
        <f t="shared" ref="G201:G264" si="6">B201-D201</f>
        <v>6510.5916948456179</v>
      </c>
      <c r="H201" s="5"/>
      <c r="I201" s="5">
        <f t="shared" ref="I201:I264" si="7">I200-G201</f>
        <v>1842736.2391302651</v>
      </c>
    </row>
    <row r="202" spans="1:9" x14ac:dyDescent="0.25">
      <c r="A202">
        <v>194</v>
      </c>
      <c r="B202" s="4">
        <f>-Sheet2!$B$3</f>
        <v>17297.864874658764</v>
      </c>
      <c r="C202" s="4"/>
      <c r="D202" s="5">
        <f>I201*Sheet2!$B$2</f>
        <v>10749.29472825988</v>
      </c>
      <c r="E202" s="5"/>
      <c r="F202" s="5"/>
      <c r="G202" s="4">
        <f t="shared" si="6"/>
        <v>6548.5701463988844</v>
      </c>
      <c r="H202" s="5"/>
      <c r="I202" s="5">
        <f t="shared" si="7"/>
        <v>1836187.6689838662</v>
      </c>
    </row>
    <row r="203" spans="1:9" x14ac:dyDescent="0.25">
      <c r="A203">
        <v>195</v>
      </c>
      <c r="B203" s="4">
        <f>-Sheet2!$B$3</f>
        <v>17297.864874658764</v>
      </c>
      <c r="C203" s="4"/>
      <c r="D203" s="5">
        <f>I202*Sheet2!$B$2</f>
        <v>10711.09473573922</v>
      </c>
      <c r="E203" s="5"/>
      <c r="F203" s="5"/>
      <c r="G203" s="4">
        <f t="shared" si="6"/>
        <v>6586.7701389195445</v>
      </c>
      <c r="H203" s="5"/>
      <c r="I203" s="5">
        <f t="shared" si="7"/>
        <v>1829600.8988449466</v>
      </c>
    </row>
    <row r="204" spans="1:9" x14ac:dyDescent="0.25">
      <c r="A204">
        <v>196</v>
      </c>
      <c r="B204" s="4">
        <f>-Sheet2!$B$3</f>
        <v>17297.864874658764</v>
      </c>
      <c r="C204" s="4"/>
      <c r="D204" s="5">
        <f>I203*Sheet2!$B$2</f>
        <v>10672.671909928857</v>
      </c>
      <c r="E204" s="5"/>
      <c r="F204" s="5"/>
      <c r="G204" s="4">
        <f t="shared" si="6"/>
        <v>6625.1929647299075</v>
      </c>
      <c r="H204" s="5"/>
      <c r="I204" s="5">
        <f t="shared" si="7"/>
        <v>1822975.7058802168</v>
      </c>
    </row>
    <row r="205" spans="1:9" x14ac:dyDescent="0.25">
      <c r="A205">
        <v>197</v>
      </c>
      <c r="B205" s="4">
        <f>-Sheet2!$B$3</f>
        <v>17297.864874658764</v>
      </c>
      <c r="C205" s="4"/>
      <c r="D205" s="5">
        <f>I204*Sheet2!$B$2</f>
        <v>10634.024950967932</v>
      </c>
      <c r="E205" s="5"/>
      <c r="F205" s="5"/>
      <c r="G205" s="4">
        <f t="shared" si="6"/>
        <v>6663.8399236908317</v>
      </c>
      <c r="H205" s="5"/>
      <c r="I205" s="5">
        <f t="shared" si="7"/>
        <v>1816311.865956526</v>
      </c>
    </row>
    <row r="206" spans="1:9" x14ac:dyDescent="0.25">
      <c r="A206">
        <v>198</v>
      </c>
      <c r="B206" s="4">
        <f>-Sheet2!$B$3</f>
        <v>17297.864874658764</v>
      </c>
      <c r="C206" s="4"/>
      <c r="D206" s="5">
        <f>I205*Sheet2!$B$2</f>
        <v>10595.152551413068</v>
      </c>
      <c r="E206" s="5"/>
      <c r="F206" s="5"/>
      <c r="G206" s="4">
        <f t="shared" si="6"/>
        <v>6702.7123232456961</v>
      </c>
      <c r="H206" s="5"/>
      <c r="I206" s="5">
        <f t="shared" si="7"/>
        <v>1809609.1536332804</v>
      </c>
    </row>
    <row r="207" spans="1:9" x14ac:dyDescent="0.25">
      <c r="A207">
        <v>199</v>
      </c>
      <c r="B207" s="4">
        <f>-Sheet2!$B$3</f>
        <v>17297.864874658764</v>
      </c>
      <c r="C207" s="4"/>
      <c r="D207" s="5">
        <f>I206*Sheet2!$B$2</f>
        <v>10556.053396194136</v>
      </c>
      <c r="E207" s="5"/>
      <c r="F207" s="5"/>
      <c r="G207" s="4">
        <f t="shared" si="6"/>
        <v>6741.8114784646277</v>
      </c>
      <c r="H207" s="5"/>
      <c r="I207" s="5">
        <f t="shared" si="7"/>
        <v>1802867.3421548158</v>
      </c>
    </row>
    <row r="208" spans="1:9" x14ac:dyDescent="0.25">
      <c r="A208">
        <v>200</v>
      </c>
      <c r="B208" s="4">
        <f>-Sheet2!$B$3</f>
        <v>17297.864874658764</v>
      </c>
      <c r="C208" s="4"/>
      <c r="D208" s="5">
        <f>I207*Sheet2!$B$2</f>
        <v>10516.726162569759</v>
      </c>
      <c r="E208" s="5"/>
      <c r="F208" s="5"/>
      <c r="G208" s="4">
        <f t="shared" si="6"/>
        <v>6781.1387120890049</v>
      </c>
      <c r="H208" s="5"/>
      <c r="I208" s="5">
        <f t="shared" si="7"/>
        <v>1796086.2034427267</v>
      </c>
    </row>
    <row r="209" spans="1:9" x14ac:dyDescent="0.25">
      <c r="A209">
        <v>201</v>
      </c>
      <c r="B209" s="4">
        <f>-Sheet2!$B$3</f>
        <v>17297.864874658764</v>
      </c>
      <c r="C209" s="4"/>
      <c r="D209" s="5">
        <f>I208*Sheet2!$B$2</f>
        <v>10477.169520082572</v>
      </c>
      <c r="E209" s="5"/>
      <c r="F209" s="5"/>
      <c r="G209" s="4">
        <f t="shared" si="6"/>
        <v>6820.6953545761917</v>
      </c>
      <c r="H209" s="5"/>
      <c r="I209" s="5">
        <f t="shared" si="7"/>
        <v>1789265.5080881505</v>
      </c>
    </row>
    <row r="210" spans="1:9" x14ac:dyDescent="0.25">
      <c r="A210">
        <v>202</v>
      </c>
      <c r="B210" s="4">
        <f>-Sheet2!$B$3</f>
        <v>17297.864874658764</v>
      </c>
      <c r="C210" s="4"/>
      <c r="D210" s="5">
        <f>I209*Sheet2!$B$2</f>
        <v>10437.382130514212</v>
      </c>
      <c r="E210" s="5"/>
      <c r="F210" s="5"/>
      <c r="G210" s="4">
        <f t="shared" si="6"/>
        <v>6860.4827441445523</v>
      </c>
      <c r="H210" s="5"/>
      <c r="I210" s="5">
        <f t="shared" si="7"/>
        <v>1782405.025344006</v>
      </c>
    </row>
    <row r="211" spans="1:9" x14ac:dyDescent="0.25">
      <c r="A211">
        <v>203</v>
      </c>
      <c r="B211" s="4">
        <f>-Sheet2!$B$3</f>
        <v>17297.864874658764</v>
      </c>
      <c r="C211" s="4"/>
      <c r="D211" s="5">
        <f>I210*Sheet2!$B$2</f>
        <v>10397.362647840035</v>
      </c>
      <c r="E211" s="5"/>
      <c r="F211" s="5"/>
      <c r="G211" s="4">
        <f t="shared" si="6"/>
        <v>6900.5022268187295</v>
      </c>
      <c r="H211" s="5"/>
      <c r="I211" s="5">
        <f t="shared" si="7"/>
        <v>1775504.5231171872</v>
      </c>
    </row>
    <row r="212" spans="1:9" x14ac:dyDescent="0.25">
      <c r="A212">
        <v>204</v>
      </c>
      <c r="B212" s="4">
        <f>-Sheet2!$B$3</f>
        <v>17297.864874658764</v>
      </c>
      <c r="C212" s="4"/>
      <c r="D212" s="5">
        <f>I211*Sheet2!$B$2</f>
        <v>10357.109718183592</v>
      </c>
      <c r="E212" s="5"/>
      <c r="F212" s="5"/>
      <c r="G212" s="4">
        <f t="shared" si="6"/>
        <v>6940.755156475172</v>
      </c>
      <c r="H212" s="5"/>
      <c r="I212" s="5">
        <f t="shared" si="7"/>
        <v>1768563.7679607121</v>
      </c>
    </row>
    <row r="213" spans="1:9" x14ac:dyDescent="0.25">
      <c r="A213">
        <v>205</v>
      </c>
      <c r="B213" s="4">
        <f>-Sheet2!$B$3</f>
        <v>17297.864874658764</v>
      </c>
      <c r="C213" s="4"/>
      <c r="D213" s="5">
        <f>I212*Sheet2!$B$2</f>
        <v>10316.621979770822</v>
      </c>
      <c r="E213" s="5"/>
      <c r="F213" s="5"/>
      <c r="G213" s="4">
        <f t="shared" si="6"/>
        <v>6981.2428948879424</v>
      </c>
      <c r="H213" s="5"/>
      <c r="I213" s="5">
        <f t="shared" si="7"/>
        <v>1761582.5250658242</v>
      </c>
    </row>
    <row r="214" spans="1:9" x14ac:dyDescent="0.25">
      <c r="A214">
        <v>206</v>
      </c>
      <c r="B214" s="4">
        <f>-Sheet2!$B$3</f>
        <v>17297.864874658764</v>
      </c>
      <c r="C214" s="4"/>
      <c r="D214" s="5">
        <f>I213*Sheet2!$B$2</f>
        <v>10275.898062883974</v>
      </c>
      <c r="E214" s="5"/>
      <c r="F214" s="5"/>
      <c r="G214" s="4">
        <f t="shared" si="6"/>
        <v>7021.9668117747897</v>
      </c>
      <c r="H214" s="5"/>
      <c r="I214" s="5">
        <f t="shared" si="7"/>
        <v>1754560.5582540494</v>
      </c>
    </row>
    <row r="215" spans="1:9" x14ac:dyDescent="0.25">
      <c r="A215">
        <v>207</v>
      </c>
      <c r="B215" s="4">
        <f>-Sheet2!$B$3</f>
        <v>17297.864874658764</v>
      </c>
      <c r="C215" s="4"/>
      <c r="D215" s="5">
        <f>I214*Sheet2!$B$2</f>
        <v>10234.936589815288</v>
      </c>
      <c r="E215" s="5"/>
      <c r="F215" s="5"/>
      <c r="G215" s="4">
        <f t="shared" si="6"/>
        <v>7062.9282848434759</v>
      </c>
      <c r="H215" s="5"/>
      <c r="I215" s="5">
        <f t="shared" si="7"/>
        <v>1747497.6299692059</v>
      </c>
    </row>
    <row r="216" spans="1:9" x14ac:dyDescent="0.25">
      <c r="A216">
        <v>208</v>
      </c>
      <c r="B216" s="4">
        <f>-Sheet2!$B$3</f>
        <v>17297.864874658764</v>
      </c>
      <c r="C216" s="4"/>
      <c r="D216" s="5">
        <f>I215*Sheet2!$B$2</f>
        <v>10193.736174820369</v>
      </c>
      <c r="E216" s="5"/>
      <c r="F216" s="5"/>
      <c r="G216" s="4">
        <f t="shared" si="6"/>
        <v>7104.1286998383948</v>
      </c>
      <c r="H216" s="5"/>
      <c r="I216" s="5">
        <f t="shared" si="7"/>
        <v>1740393.5012693675</v>
      </c>
    </row>
    <row r="217" spans="1:9" x14ac:dyDescent="0.25">
      <c r="A217">
        <v>209</v>
      </c>
      <c r="B217" s="4">
        <f>-Sheet2!$B$3</f>
        <v>17297.864874658764</v>
      </c>
      <c r="C217" s="4"/>
      <c r="D217" s="5">
        <f>I216*Sheet2!$B$2</f>
        <v>10152.295424071312</v>
      </c>
      <c r="E217" s="5"/>
      <c r="F217" s="5"/>
      <c r="G217" s="4">
        <f t="shared" si="6"/>
        <v>7145.5694505874526</v>
      </c>
      <c r="H217" s="5"/>
      <c r="I217" s="5">
        <f t="shared" si="7"/>
        <v>1733247.93181878</v>
      </c>
    </row>
    <row r="218" spans="1:9" x14ac:dyDescent="0.25">
      <c r="A218">
        <v>210</v>
      </c>
      <c r="B218" s="4">
        <f>-Sheet2!$B$3</f>
        <v>17297.864874658764</v>
      </c>
      <c r="C218" s="4"/>
      <c r="D218" s="5">
        <f>I217*Sheet2!$B$2</f>
        <v>10110.61293560955</v>
      </c>
      <c r="E218" s="5"/>
      <c r="F218" s="5"/>
      <c r="G218" s="4">
        <f t="shared" si="6"/>
        <v>7187.2519390492143</v>
      </c>
      <c r="H218" s="5"/>
      <c r="I218" s="5">
        <f t="shared" si="7"/>
        <v>1726060.6798797308</v>
      </c>
    </row>
    <row r="219" spans="1:9" x14ac:dyDescent="0.25">
      <c r="A219">
        <v>211</v>
      </c>
      <c r="B219" s="4">
        <f>-Sheet2!$B$3</f>
        <v>17297.864874658764</v>
      </c>
      <c r="C219" s="4"/>
      <c r="D219" s="5">
        <f>I218*Sheet2!$B$2</f>
        <v>10068.68729929843</v>
      </c>
      <c r="E219" s="5"/>
      <c r="F219" s="5"/>
      <c r="G219" s="4">
        <f t="shared" si="6"/>
        <v>7229.1775753603342</v>
      </c>
      <c r="H219" s="5"/>
      <c r="I219" s="5">
        <f t="shared" si="7"/>
        <v>1718831.5023043705</v>
      </c>
    </row>
    <row r="220" spans="1:9" x14ac:dyDescent="0.25">
      <c r="A220">
        <v>212</v>
      </c>
      <c r="B220" s="4">
        <f>-Sheet2!$B$3</f>
        <v>17297.864874658764</v>
      </c>
      <c r="C220" s="4"/>
      <c r="D220" s="5">
        <f>I219*Sheet2!$B$2</f>
        <v>10026.517096775495</v>
      </c>
      <c r="E220" s="5"/>
      <c r="F220" s="5"/>
      <c r="G220" s="4">
        <f t="shared" si="6"/>
        <v>7271.3477778832694</v>
      </c>
      <c r="H220" s="5"/>
      <c r="I220" s="5">
        <f t="shared" si="7"/>
        <v>1711560.1545264872</v>
      </c>
    </row>
    <row r="221" spans="1:9" x14ac:dyDescent="0.25">
      <c r="A221">
        <v>213</v>
      </c>
      <c r="B221" s="4">
        <f>-Sheet2!$B$3</f>
        <v>17297.864874658764</v>
      </c>
      <c r="C221" s="4"/>
      <c r="D221" s="5">
        <f>I220*Sheet2!$B$2</f>
        <v>9984.1009014045085</v>
      </c>
      <c r="E221" s="5"/>
      <c r="F221" s="5"/>
      <c r="G221" s="4">
        <f t="shared" si="6"/>
        <v>7313.7639732542557</v>
      </c>
      <c r="H221" s="5"/>
      <c r="I221" s="5">
        <f t="shared" si="7"/>
        <v>1704246.390553233</v>
      </c>
    </row>
    <row r="222" spans="1:9" x14ac:dyDescent="0.25">
      <c r="A222">
        <v>214</v>
      </c>
      <c r="B222" s="4">
        <f>-Sheet2!$B$3</f>
        <v>17297.864874658764</v>
      </c>
      <c r="C222" s="4"/>
      <c r="D222" s="5">
        <f>I221*Sheet2!$B$2</f>
        <v>9941.437278227193</v>
      </c>
      <c r="E222" s="5"/>
      <c r="F222" s="5"/>
      <c r="G222" s="4">
        <f t="shared" si="6"/>
        <v>7356.4275964315711</v>
      </c>
      <c r="H222" s="5"/>
      <c r="I222" s="5">
        <f t="shared" si="7"/>
        <v>1696889.9629568015</v>
      </c>
    </row>
    <row r="223" spans="1:9" x14ac:dyDescent="0.25">
      <c r="A223">
        <v>215</v>
      </c>
      <c r="B223" s="4">
        <f>-Sheet2!$B$3</f>
        <v>17297.864874658764</v>
      </c>
      <c r="C223" s="4"/>
      <c r="D223" s="5">
        <f>I222*Sheet2!$B$2</f>
        <v>9898.5247839146759</v>
      </c>
      <c r="E223" s="5"/>
      <c r="F223" s="5"/>
      <c r="G223" s="4">
        <f t="shared" si="6"/>
        <v>7399.3400907440882</v>
      </c>
      <c r="H223" s="5"/>
      <c r="I223" s="5">
        <f t="shared" si="7"/>
        <v>1689490.6228660573</v>
      </c>
    </row>
    <row r="224" spans="1:9" x14ac:dyDescent="0.25">
      <c r="A224">
        <v>216</v>
      </c>
      <c r="B224" s="4">
        <f>-Sheet2!$B$3</f>
        <v>17297.864874658764</v>
      </c>
      <c r="C224" s="4"/>
      <c r="D224" s="5">
        <f>I223*Sheet2!$B$2</f>
        <v>9855.3619667186686</v>
      </c>
      <c r="E224" s="5"/>
      <c r="F224" s="5"/>
      <c r="G224" s="4">
        <f t="shared" si="6"/>
        <v>7442.5029079400956</v>
      </c>
      <c r="H224" s="5"/>
      <c r="I224" s="5">
        <f t="shared" si="7"/>
        <v>1682048.1199581171</v>
      </c>
    </row>
    <row r="225" spans="1:9" x14ac:dyDescent="0.25">
      <c r="A225">
        <v>217</v>
      </c>
      <c r="B225" s="4">
        <f>-Sheet2!$B$3</f>
        <v>17297.864874658764</v>
      </c>
      <c r="C225" s="4"/>
      <c r="D225" s="5">
        <f>I224*Sheet2!$B$2</f>
        <v>9811.9473664223497</v>
      </c>
      <c r="E225" s="5"/>
      <c r="F225" s="5"/>
      <c r="G225" s="4">
        <f t="shared" si="6"/>
        <v>7485.9175082364145</v>
      </c>
      <c r="H225" s="5"/>
      <c r="I225" s="5">
        <f t="shared" si="7"/>
        <v>1674562.2024498808</v>
      </c>
    </row>
    <row r="226" spans="1:9" x14ac:dyDescent="0.25">
      <c r="A226">
        <v>218</v>
      </c>
      <c r="B226" s="4">
        <f>-Sheet2!$B$3</f>
        <v>17297.864874658764</v>
      </c>
      <c r="C226" s="4"/>
      <c r="D226" s="5">
        <f>I225*Sheet2!$B$2</f>
        <v>9768.2795142909708</v>
      </c>
      <c r="E226" s="5"/>
      <c r="F226" s="5"/>
      <c r="G226" s="4">
        <f t="shared" si="6"/>
        <v>7529.5853603677933</v>
      </c>
      <c r="H226" s="5"/>
      <c r="I226" s="5">
        <f t="shared" si="7"/>
        <v>1667032.617089513</v>
      </c>
    </row>
    <row r="227" spans="1:9" x14ac:dyDescent="0.25">
      <c r="A227">
        <v>219</v>
      </c>
      <c r="B227" s="4">
        <f>-Sheet2!$B$3</f>
        <v>17297.864874658764</v>
      </c>
      <c r="C227" s="4"/>
      <c r="D227" s="5">
        <f>I226*Sheet2!$B$2</f>
        <v>9724.3569330221599</v>
      </c>
      <c r="E227" s="5"/>
      <c r="F227" s="5"/>
      <c r="G227" s="4">
        <f t="shared" si="6"/>
        <v>7573.5079416366043</v>
      </c>
      <c r="H227" s="5"/>
      <c r="I227" s="5">
        <f t="shared" si="7"/>
        <v>1659459.1091478765</v>
      </c>
    </row>
    <row r="228" spans="1:9" x14ac:dyDescent="0.25">
      <c r="A228">
        <v>220</v>
      </c>
      <c r="B228" s="4">
        <f>-Sheet2!$B$3</f>
        <v>17297.864874658764</v>
      </c>
      <c r="C228" s="4"/>
      <c r="D228" s="5">
        <f>I227*Sheet2!$B$2</f>
        <v>9680.1781366959458</v>
      </c>
      <c r="E228" s="5"/>
      <c r="F228" s="5"/>
      <c r="G228" s="4">
        <f t="shared" si="6"/>
        <v>7617.6867379628184</v>
      </c>
      <c r="H228" s="5"/>
      <c r="I228" s="5">
        <f t="shared" si="7"/>
        <v>1651841.4224099137</v>
      </c>
    </row>
    <row r="229" spans="1:9" x14ac:dyDescent="0.25">
      <c r="A229">
        <v>221</v>
      </c>
      <c r="B229" s="4">
        <f>-Sheet2!$B$3</f>
        <v>17297.864874658764</v>
      </c>
      <c r="C229" s="4"/>
      <c r="D229" s="5">
        <f>I228*Sheet2!$B$2</f>
        <v>9635.7416307244966</v>
      </c>
      <c r="E229" s="5"/>
      <c r="F229" s="5"/>
      <c r="G229" s="4">
        <f t="shared" si="6"/>
        <v>7662.1232439342675</v>
      </c>
      <c r="H229" s="5"/>
      <c r="I229" s="5">
        <f t="shared" si="7"/>
        <v>1644179.2991659795</v>
      </c>
    </row>
    <row r="230" spans="1:9" x14ac:dyDescent="0.25">
      <c r="A230">
        <v>222</v>
      </c>
      <c r="B230" s="4">
        <f>-Sheet2!$B$3</f>
        <v>17297.864874658764</v>
      </c>
      <c r="C230" s="4"/>
      <c r="D230" s="5">
        <f>I229*Sheet2!$B$2</f>
        <v>9591.0459118015478</v>
      </c>
      <c r="E230" s="5"/>
      <c r="F230" s="5"/>
      <c r="G230" s="4">
        <f t="shared" si="6"/>
        <v>7706.8189628572163</v>
      </c>
      <c r="H230" s="5"/>
      <c r="I230" s="5">
        <f t="shared" si="7"/>
        <v>1636472.4802031224</v>
      </c>
    </row>
    <row r="231" spans="1:9" x14ac:dyDescent="0.25">
      <c r="A231">
        <v>223</v>
      </c>
      <c r="B231" s="4">
        <f>-Sheet2!$B$3</f>
        <v>17297.864874658764</v>
      </c>
      <c r="C231" s="4"/>
      <c r="D231" s="5">
        <f>I230*Sheet2!$B$2</f>
        <v>9546.0894678515469</v>
      </c>
      <c r="E231" s="5"/>
      <c r="F231" s="5"/>
      <c r="G231" s="4">
        <f t="shared" si="6"/>
        <v>7751.7754068072172</v>
      </c>
      <c r="H231" s="5"/>
      <c r="I231" s="5">
        <f t="shared" si="7"/>
        <v>1628720.7047963152</v>
      </c>
    </row>
    <row r="232" spans="1:9" x14ac:dyDescent="0.25">
      <c r="A232">
        <v>224</v>
      </c>
      <c r="B232" s="4">
        <f>-Sheet2!$B$3</f>
        <v>17297.864874658764</v>
      </c>
      <c r="C232" s="4"/>
      <c r="D232" s="5">
        <f>I231*Sheet2!$B$2</f>
        <v>9500.8707779785054</v>
      </c>
      <c r="E232" s="5"/>
      <c r="F232" s="5"/>
      <c r="G232" s="4">
        <f t="shared" si="6"/>
        <v>7796.9940966802587</v>
      </c>
      <c r="H232" s="5"/>
      <c r="I232" s="5">
        <f t="shared" si="7"/>
        <v>1620923.7106996349</v>
      </c>
    </row>
    <row r="233" spans="1:9" x14ac:dyDescent="0.25">
      <c r="A233">
        <v>225</v>
      </c>
      <c r="B233" s="4">
        <f>-Sheet2!$B$3</f>
        <v>17297.864874658764</v>
      </c>
      <c r="C233" s="4"/>
      <c r="D233" s="5">
        <f>I232*Sheet2!$B$2</f>
        <v>9455.3883124145377</v>
      </c>
      <c r="E233" s="5"/>
      <c r="F233" s="5"/>
      <c r="G233" s="4">
        <f t="shared" si="6"/>
        <v>7842.4765622442264</v>
      </c>
      <c r="H233" s="5"/>
      <c r="I233" s="5">
        <f t="shared" si="7"/>
        <v>1613081.2341373907</v>
      </c>
    </row>
    <row r="234" spans="1:9" x14ac:dyDescent="0.25">
      <c r="A234">
        <v>226</v>
      </c>
      <c r="B234" s="4">
        <f>-Sheet2!$B$3</f>
        <v>17297.864874658764</v>
      </c>
      <c r="C234" s="4"/>
      <c r="D234" s="5">
        <f>I233*Sheet2!$B$2</f>
        <v>9409.6405324681127</v>
      </c>
      <c r="E234" s="5"/>
      <c r="F234" s="5"/>
      <c r="G234" s="4">
        <f t="shared" si="6"/>
        <v>7888.2243421906514</v>
      </c>
      <c r="H234" s="5"/>
      <c r="I234" s="5">
        <f t="shared" si="7"/>
        <v>1605193.0097952001</v>
      </c>
    </row>
    <row r="235" spans="1:9" x14ac:dyDescent="0.25">
      <c r="A235">
        <v>227</v>
      </c>
      <c r="B235" s="4">
        <f>-Sheet2!$B$3</f>
        <v>17297.864874658764</v>
      </c>
      <c r="C235" s="4"/>
      <c r="D235" s="5">
        <f>I234*Sheet2!$B$2</f>
        <v>9363.6258904720016</v>
      </c>
      <c r="E235" s="5"/>
      <c r="F235" s="5"/>
      <c r="G235" s="4">
        <f t="shared" si="6"/>
        <v>7934.2389841867625</v>
      </c>
      <c r="H235" s="5"/>
      <c r="I235" s="5">
        <f t="shared" si="7"/>
        <v>1597258.7708110134</v>
      </c>
    </row>
    <row r="236" spans="1:9" x14ac:dyDescent="0.25">
      <c r="A236">
        <v>228</v>
      </c>
      <c r="B236" s="4">
        <f>-Sheet2!$B$3</f>
        <v>17297.864874658764</v>
      </c>
      <c r="C236" s="4"/>
      <c r="D236" s="5">
        <f>I235*Sheet2!$B$2</f>
        <v>9317.3428297309129</v>
      </c>
      <c r="E236" s="5"/>
      <c r="F236" s="5"/>
      <c r="G236" s="4">
        <f t="shared" si="6"/>
        <v>7980.5220449278513</v>
      </c>
      <c r="H236" s="5"/>
      <c r="I236" s="5">
        <f t="shared" si="7"/>
        <v>1589278.2487660856</v>
      </c>
    </row>
    <row r="237" spans="1:9" x14ac:dyDescent="0.25">
      <c r="A237">
        <v>229</v>
      </c>
      <c r="B237" s="4">
        <f>-Sheet2!$B$3</f>
        <v>17297.864874658764</v>
      </c>
      <c r="C237" s="4"/>
      <c r="D237" s="5">
        <f>I236*Sheet2!$B$2</f>
        <v>9270.7897844688323</v>
      </c>
      <c r="E237" s="5"/>
      <c r="F237" s="5"/>
      <c r="G237" s="4">
        <f t="shared" si="6"/>
        <v>8027.0750901899319</v>
      </c>
      <c r="H237" s="5"/>
      <c r="I237" s="5">
        <f t="shared" si="7"/>
        <v>1581251.1736758957</v>
      </c>
    </row>
    <row r="238" spans="1:9" x14ac:dyDescent="0.25">
      <c r="A238">
        <v>230</v>
      </c>
      <c r="B238" s="4">
        <f>-Sheet2!$B$3</f>
        <v>17297.864874658764</v>
      </c>
      <c r="C238" s="4"/>
      <c r="D238" s="5">
        <f>I237*Sheet2!$B$2</f>
        <v>9223.965179776058</v>
      </c>
      <c r="E238" s="5"/>
      <c r="F238" s="5"/>
      <c r="G238" s="4">
        <f t="shared" si="6"/>
        <v>8073.8996948827062</v>
      </c>
      <c r="H238" s="5"/>
      <c r="I238" s="5">
        <f t="shared" si="7"/>
        <v>1573177.2739810129</v>
      </c>
    </row>
    <row r="239" spans="1:9" x14ac:dyDescent="0.25">
      <c r="A239">
        <v>231</v>
      </c>
      <c r="B239" s="4">
        <f>-Sheet2!$B$3</f>
        <v>17297.864874658764</v>
      </c>
      <c r="C239" s="4"/>
      <c r="D239" s="5">
        <f>I238*Sheet2!$B$2</f>
        <v>9176.8674315559092</v>
      </c>
      <c r="E239" s="5"/>
      <c r="F239" s="5"/>
      <c r="G239" s="4">
        <f t="shared" si="6"/>
        <v>8120.997443102855</v>
      </c>
      <c r="H239" s="5"/>
      <c r="I239" s="5">
        <f t="shared" si="7"/>
        <v>1565056.2765379101</v>
      </c>
    </row>
    <row r="240" spans="1:9" x14ac:dyDescent="0.25">
      <c r="A240">
        <v>232</v>
      </c>
      <c r="B240" s="4">
        <f>-Sheet2!$B$3</f>
        <v>17297.864874658764</v>
      </c>
      <c r="C240" s="4"/>
      <c r="D240" s="5">
        <f>I239*Sheet2!$B$2</f>
        <v>9129.4949464711426</v>
      </c>
      <c r="E240" s="5"/>
      <c r="F240" s="5"/>
      <c r="G240" s="4">
        <f t="shared" si="6"/>
        <v>8168.3699281876216</v>
      </c>
      <c r="H240" s="5"/>
      <c r="I240" s="5">
        <f t="shared" si="7"/>
        <v>1556887.9066097224</v>
      </c>
    </row>
    <row r="241" spans="1:9" x14ac:dyDescent="0.25">
      <c r="A241">
        <v>233</v>
      </c>
      <c r="B241" s="4">
        <f>-Sheet2!$B$3</f>
        <v>17297.864874658764</v>
      </c>
      <c r="C241" s="4"/>
      <c r="D241" s="5">
        <f>I240*Sheet2!$B$2</f>
        <v>9081.8461218900484</v>
      </c>
      <c r="E241" s="5"/>
      <c r="F241" s="5"/>
      <c r="G241" s="4">
        <f t="shared" si="6"/>
        <v>8216.0187527687158</v>
      </c>
      <c r="H241" s="5"/>
      <c r="I241" s="5">
        <f t="shared" si="7"/>
        <v>1548671.8878569538</v>
      </c>
    </row>
    <row r="242" spans="1:9" x14ac:dyDescent="0.25">
      <c r="A242">
        <v>234</v>
      </c>
      <c r="B242" s="4">
        <f>-Sheet2!$B$3</f>
        <v>17297.864874658764</v>
      </c>
      <c r="C242" s="4"/>
      <c r="D242" s="5">
        <f>I241*Sheet2!$B$2</f>
        <v>9033.9193458322316</v>
      </c>
      <c r="E242" s="5"/>
      <c r="F242" s="5"/>
      <c r="G242" s="4">
        <f t="shared" si="6"/>
        <v>8263.9455288265326</v>
      </c>
      <c r="H242" s="5"/>
      <c r="I242" s="5">
        <f t="shared" si="7"/>
        <v>1540407.9423281273</v>
      </c>
    </row>
    <row r="243" spans="1:9" x14ac:dyDescent="0.25">
      <c r="A243">
        <v>235</v>
      </c>
      <c r="B243" s="4">
        <f>-Sheet2!$B$3</f>
        <v>17297.864874658764</v>
      </c>
      <c r="C243" s="4"/>
      <c r="D243" s="5">
        <f>I242*Sheet2!$B$2</f>
        <v>8985.7129969140769</v>
      </c>
      <c r="E243" s="5"/>
      <c r="F243" s="5"/>
      <c r="G243" s="4">
        <f t="shared" si="6"/>
        <v>8312.1518777446872</v>
      </c>
      <c r="H243" s="5"/>
      <c r="I243" s="5">
        <f t="shared" si="7"/>
        <v>1532095.7904503827</v>
      </c>
    </row>
    <row r="244" spans="1:9" x14ac:dyDescent="0.25">
      <c r="A244">
        <v>236</v>
      </c>
      <c r="B244" s="4">
        <f>-Sheet2!$B$3</f>
        <v>17297.864874658764</v>
      </c>
      <c r="C244" s="4"/>
      <c r="D244" s="5">
        <f>I243*Sheet2!$B$2</f>
        <v>8937.2254442938993</v>
      </c>
      <c r="E244" s="5"/>
      <c r="F244" s="5"/>
      <c r="G244" s="4">
        <f t="shared" si="6"/>
        <v>8360.6394303648649</v>
      </c>
      <c r="H244" s="5"/>
      <c r="I244" s="5">
        <f t="shared" si="7"/>
        <v>1523735.1510200179</v>
      </c>
    </row>
    <row r="245" spans="1:9" x14ac:dyDescent="0.25">
      <c r="A245">
        <v>237</v>
      </c>
      <c r="B245" s="4">
        <f>-Sheet2!$B$3</f>
        <v>17297.864874658764</v>
      </c>
      <c r="C245" s="4"/>
      <c r="D245" s="5">
        <f>I244*Sheet2!$B$2</f>
        <v>8888.4550476167715</v>
      </c>
      <c r="E245" s="5"/>
      <c r="F245" s="5"/>
      <c r="G245" s="4">
        <f t="shared" si="6"/>
        <v>8409.4098270419927</v>
      </c>
      <c r="H245" s="5"/>
      <c r="I245" s="5">
        <f t="shared" si="7"/>
        <v>1515325.741192976</v>
      </c>
    </row>
    <row r="246" spans="1:9" x14ac:dyDescent="0.25">
      <c r="A246">
        <v>238</v>
      </c>
      <c r="B246" s="4">
        <f>-Sheet2!$B$3</f>
        <v>17297.864874658764</v>
      </c>
      <c r="C246" s="4"/>
      <c r="D246" s="5">
        <f>I245*Sheet2!$B$2</f>
        <v>8839.4001569590273</v>
      </c>
      <c r="E246" s="5"/>
      <c r="F246" s="5"/>
      <c r="G246" s="4">
        <f t="shared" si="6"/>
        <v>8458.4647176997369</v>
      </c>
      <c r="H246" s="5"/>
      <c r="I246" s="5">
        <f t="shared" si="7"/>
        <v>1506867.2764752763</v>
      </c>
    </row>
    <row r="247" spans="1:9" x14ac:dyDescent="0.25">
      <c r="A247">
        <v>239</v>
      </c>
      <c r="B247" s="4">
        <f>-Sheet2!$B$3</f>
        <v>17297.864874658764</v>
      </c>
      <c r="C247" s="4"/>
      <c r="D247" s="5">
        <f>I246*Sheet2!$B$2</f>
        <v>8790.0591127724456</v>
      </c>
      <c r="E247" s="5"/>
      <c r="F247" s="5"/>
      <c r="G247" s="4">
        <f t="shared" si="6"/>
        <v>8507.8057618863186</v>
      </c>
      <c r="H247" s="5"/>
      <c r="I247" s="5">
        <f t="shared" si="7"/>
        <v>1498359.47071339</v>
      </c>
    </row>
    <row r="248" spans="1:9" x14ac:dyDescent="0.25">
      <c r="A248">
        <v>240</v>
      </c>
      <c r="B248" s="4">
        <f>-Sheet2!$B$3</f>
        <v>17297.864874658764</v>
      </c>
      <c r="C248" s="4"/>
      <c r="D248" s="5">
        <f>I247*Sheet2!$B$2</f>
        <v>8740.430245828109</v>
      </c>
      <c r="E248" s="5"/>
      <c r="F248" s="5"/>
      <c r="G248" s="4">
        <f t="shared" si="6"/>
        <v>8557.4346288306551</v>
      </c>
      <c r="H248" s="5"/>
      <c r="I248" s="5">
        <f t="shared" si="7"/>
        <v>1489802.0360845593</v>
      </c>
    </row>
    <row r="249" spans="1:9" x14ac:dyDescent="0.25">
      <c r="A249">
        <v>241</v>
      </c>
      <c r="B249" s="4">
        <f>-Sheet2!$B$3</f>
        <v>17297.864874658764</v>
      </c>
      <c r="C249" s="4"/>
      <c r="D249" s="5">
        <f>I248*Sheet2!$B$2</f>
        <v>8690.51187715993</v>
      </c>
      <c r="E249" s="5"/>
      <c r="F249" s="5"/>
      <c r="G249" s="4">
        <f t="shared" si="6"/>
        <v>8607.3529974988342</v>
      </c>
      <c r="H249" s="5"/>
      <c r="I249" s="5">
        <f t="shared" si="7"/>
        <v>1481194.6830870605</v>
      </c>
    </row>
    <row r="250" spans="1:9" x14ac:dyDescent="0.25">
      <c r="A250">
        <v>242</v>
      </c>
      <c r="B250" s="4">
        <f>-Sheet2!$B$3</f>
        <v>17297.864874658764</v>
      </c>
      <c r="C250" s="4"/>
      <c r="D250" s="5">
        <f>I249*Sheet2!$B$2</f>
        <v>8640.3023180078526</v>
      </c>
      <c r="E250" s="5"/>
      <c r="F250" s="5"/>
      <c r="G250" s="4">
        <f t="shared" si="6"/>
        <v>8657.5625566509116</v>
      </c>
      <c r="H250" s="5"/>
      <c r="I250" s="5">
        <f t="shared" si="7"/>
        <v>1472537.1205304095</v>
      </c>
    </row>
    <row r="251" spans="1:9" x14ac:dyDescent="0.25">
      <c r="A251">
        <v>243</v>
      </c>
      <c r="B251" s="4">
        <f>-Sheet2!$B$3</f>
        <v>17297.864874658764</v>
      </c>
      <c r="C251" s="4"/>
      <c r="D251" s="5">
        <f>I250*Sheet2!$B$2</f>
        <v>8589.7998697607218</v>
      </c>
      <c r="E251" s="5"/>
      <c r="F251" s="5"/>
      <c r="G251" s="4">
        <f t="shared" si="6"/>
        <v>8708.0650048980424</v>
      </c>
      <c r="H251" s="5"/>
      <c r="I251" s="5">
        <f t="shared" si="7"/>
        <v>1463829.0555255115</v>
      </c>
    </row>
    <row r="252" spans="1:9" x14ac:dyDescent="0.25">
      <c r="A252">
        <v>244</v>
      </c>
      <c r="B252" s="4">
        <f>-Sheet2!$B$3</f>
        <v>17297.864874658764</v>
      </c>
      <c r="C252" s="4"/>
      <c r="D252" s="5">
        <f>I251*Sheet2!$B$2</f>
        <v>8539.002823898818</v>
      </c>
      <c r="E252" s="5"/>
      <c r="F252" s="5"/>
      <c r="G252" s="4">
        <f t="shared" si="6"/>
        <v>8758.8620507599462</v>
      </c>
      <c r="H252" s="5"/>
      <c r="I252" s="5">
        <f t="shared" si="7"/>
        <v>1455070.1934747517</v>
      </c>
    </row>
    <row r="253" spans="1:9" x14ac:dyDescent="0.25">
      <c r="A253">
        <v>245</v>
      </c>
      <c r="B253" s="4">
        <f>-Sheet2!$B$3</f>
        <v>17297.864874658764</v>
      </c>
      <c r="C253" s="4"/>
      <c r="D253" s="5">
        <f>I252*Sheet2!$B$2</f>
        <v>8487.9094619360512</v>
      </c>
      <c r="E253" s="5"/>
      <c r="F253" s="5"/>
      <c r="G253" s="4">
        <f t="shared" si="6"/>
        <v>8809.9554127227129</v>
      </c>
      <c r="H253" s="5"/>
      <c r="I253" s="5">
        <f t="shared" si="7"/>
        <v>1446260.238062029</v>
      </c>
    </row>
    <row r="254" spans="1:9" x14ac:dyDescent="0.25">
      <c r="A254">
        <v>246</v>
      </c>
      <c r="B254" s="4">
        <f>-Sheet2!$B$3</f>
        <v>17297.864874658764</v>
      </c>
      <c r="C254" s="4"/>
      <c r="D254" s="5">
        <f>I253*Sheet2!$B$2</f>
        <v>8436.5180553618356</v>
      </c>
      <c r="E254" s="5"/>
      <c r="F254" s="5"/>
      <c r="G254" s="4">
        <f t="shared" si="6"/>
        <v>8861.3468192969285</v>
      </c>
      <c r="H254" s="5"/>
      <c r="I254" s="5">
        <f t="shared" si="7"/>
        <v>1437398.8912427321</v>
      </c>
    </row>
    <row r="255" spans="1:9" x14ac:dyDescent="0.25">
      <c r="A255">
        <v>247</v>
      </c>
      <c r="B255" s="4">
        <f>-Sheet2!$B$3</f>
        <v>17297.864874658764</v>
      </c>
      <c r="C255" s="4"/>
      <c r="D255" s="5">
        <f>I254*Sheet2!$B$2</f>
        <v>8384.8268655826032</v>
      </c>
      <c r="E255" s="5"/>
      <c r="F255" s="5"/>
      <c r="G255" s="4">
        <f t="shared" si="6"/>
        <v>8913.038009076161</v>
      </c>
      <c r="H255" s="5"/>
      <c r="I255" s="5">
        <f t="shared" si="7"/>
        <v>1428485.8532336559</v>
      </c>
    </row>
    <row r="256" spans="1:9" x14ac:dyDescent="0.25">
      <c r="A256">
        <v>248</v>
      </c>
      <c r="B256" s="4">
        <f>-Sheet2!$B$3</f>
        <v>17297.864874658764</v>
      </c>
      <c r="C256" s="4"/>
      <c r="D256" s="5">
        <f>I255*Sheet2!$B$2</f>
        <v>8332.8341438629941</v>
      </c>
      <c r="E256" s="5"/>
      <c r="F256" s="5"/>
      <c r="G256" s="4">
        <f t="shared" si="6"/>
        <v>8965.0307307957701</v>
      </c>
      <c r="H256" s="5"/>
      <c r="I256" s="5">
        <f t="shared" si="7"/>
        <v>1419520.8225028601</v>
      </c>
    </row>
    <row r="257" spans="1:9" x14ac:dyDescent="0.25">
      <c r="A257">
        <v>249</v>
      </c>
      <c r="B257" s="4">
        <f>-Sheet2!$B$3</f>
        <v>17297.864874658764</v>
      </c>
      <c r="C257" s="4"/>
      <c r="D257" s="5">
        <f>I256*Sheet2!$B$2</f>
        <v>8280.538131266685</v>
      </c>
      <c r="E257" s="5"/>
      <c r="F257" s="5"/>
      <c r="G257" s="4">
        <f t="shared" si="6"/>
        <v>9017.3267433920792</v>
      </c>
      <c r="H257" s="5"/>
      <c r="I257" s="5">
        <f t="shared" si="7"/>
        <v>1410503.4957594681</v>
      </c>
    </row>
    <row r="258" spans="1:9" x14ac:dyDescent="0.25">
      <c r="A258">
        <v>250</v>
      </c>
      <c r="B258" s="4">
        <f>-Sheet2!$B$3</f>
        <v>17297.864874658764</v>
      </c>
      <c r="C258" s="4"/>
      <c r="D258" s="5">
        <f>I257*Sheet2!$B$2</f>
        <v>8227.9370585968973</v>
      </c>
      <c r="E258" s="5"/>
      <c r="F258" s="5"/>
      <c r="G258" s="4">
        <f t="shared" si="6"/>
        <v>9069.9278160618669</v>
      </c>
      <c r="H258" s="5"/>
      <c r="I258" s="5">
        <f t="shared" si="7"/>
        <v>1401433.5679434063</v>
      </c>
    </row>
    <row r="259" spans="1:9" x14ac:dyDescent="0.25">
      <c r="A259">
        <v>251</v>
      </c>
      <c r="B259" s="4">
        <f>-Sheet2!$B$3</f>
        <v>17297.864874658764</v>
      </c>
      <c r="C259" s="4"/>
      <c r="D259" s="5">
        <f>I258*Sheet2!$B$2</f>
        <v>8175.0291463365375</v>
      </c>
      <c r="E259" s="5"/>
      <c r="F259" s="5"/>
      <c r="G259" s="4">
        <f t="shared" si="6"/>
        <v>9122.8357283222267</v>
      </c>
      <c r="H259" s="5"/>
      <c r="I259" s="5">
        <f t="shared" si="7"/>
        <v>1392310.7322150841</v>
      </c>
    </row>
    <row r="260" spans="1:9" x14ac:dyDescent="0.25">
      <c r="A260">
        <v>252</v>
      </c>
      <c r="B260" s="4">
        <f>-Sheet2!$B$3</f>
        <v>17297.864874658764</v>
      </c>
      <c r="C260" s="4"/>
      <c r="D260" s="5">
        <f>I259*Sheet2!$B$2</f>
        <v>8121.8126045879908</v>
      </c>
      <c r="E260" s="5"/>
      <c r="F260" s="5"/>
      <c r="G260" s="4">
        <f t="shared" si="6"/>
        <v>9176.0522700707734</v>
      </c>
      <c r="H260" s="5"/>
      <c r="I260" s="5">
        <f t="shared" si="7"/>
        <v>1383134.6799450133</v>
      </c>
    </row>
    <row r="261" spans="1:9" x14ac:dyDescent="0.25">
      <c r="A261">
        <v>253</v>
      </c>
      <c r="B261" s="4">
        <f>-Sheet2!$B$3</f>
        <v>17297.864874658764</v>
      </c>
      <c r="C261" s="4"/>
      <c r="D261" s="5">
        <f>I260*Sheet2!$B$2</f>
        <v>8068.2856330125778</v>
      </c>
      <c r="E261" s="5"/>
      <c r="F261" s="5"/>
      <c r="G261" s="4">
        <f t="shared" si="6"/>
        <v>9229.5792416461863</v>
      </c>
      <c r="H261" s="5"/>
      <c r="I261" s="5">
        <f t="shared" si="7"/>
        <v>1373905.100703367</v>
      </c>
    </row>
    <row r="262" spans="1:9" x14ac:dyDescent="0.25">
      <c r="A262">
        <v>254</v>
      </c>
      <c r="B262" s="4">
        <f>-Sheet2!$B$3</f>
        <v>17297.864874658764</v>
      </c>
      <c r="C262" s="4"/>
      <c r="D262" s="5">
        <f>I261*Sheet2!$B$2</f>
        <v>8014.446420769641</v>
      </c>
      <c r="E262" s="5"/>
      <c r="F262" s="5"/>
      <c r="G262" s="4">
        <f t="shared" si="6"/>
        <v>9283.4184538891241</v>
      </c>
      <c r="H262" s="5"/>
      <c r="I262" s="5">
        <f t="shared" si="7"/>
        <v>1364621.6822494778</v>
      </c>
    </row>
    <row r="263" spans="1:9" x14ac:dyDescent="0.25">
      <c r="A263">
        <v>255</v>
      </c>
      <c r="B263" s="4">
        <f>-Sheet2!$B$3</f>
        <v>17297.864874658764</v>
      </c>
      <c r="C263" s="4"/>
      <c r="D263" s="5">
        <f>I262*Sheet2!$B$2</f>
        <v>7960.2931464552876</v>
      </c>
      <c r="E263" s="5"/>
      <c r="F263" s="5"/>
      <c r="G263" s="4">
        <f t="shared" si="6"/>
        <v>9337.5717282034766</v>
      </c>
      <c r="H263" s="5"/>
      <c r="I263" s="5">
        <f t="shared" si="7"/>
        <v>1355284.1105212744</v>
      </c>
    </row>
    <row r="264" spans="1:9" x14ac:dyDescent="0.25">
      <c r="A264">
        <v>256</v>
      </c>
      <c r="B264" s="4">
        <f>-Sheet2!$B$3</f>
        <v>17297.864874658764</v>
      </c>
      <c r="C264" s="4"/>
      <c r="D264" s="5">
        <f>I263*Sheet2!$B$2</f>
        <v>7905.8239780407675</v>
      </c>
      <c r="E264" s="5"/>
      <c r="F264" s="5"/>
      <c r="G264" s="4">
        <f t="shared" si="6"/>
        <v>9392.0408966179966</v>
      </c>
      <c r="H264" s="5"/>
      <c r="I264" s="5">
        <f t="shared" si="7"/>
        <v>1345892.0696246563</v>
      </c>
    </row>
    <row r="265" spans="1:9" x14ac:dyDescent="0.25">
      <c r="A265">
        <v>257</v>
      </c>
      <c r="B265" s="4">
        <f>-Sheet2!$B$3</f>
        <v>17297.864874658764</v>
      </c>
      <c r="C265" s="4"/>
      <c r="D265" s="5">
        <f>I264*Sheet2!$B$2</f>
        <v>7851.0370728104954</v>
      </c>
      <c r="E265" s="5"/>
      <c r="F265" s="5"/>
      <c r="G265" s="4">
        <f t="shared" ref="G265:G328" si="8">B265-D265</f>
        <v>9446.8278018482688</v>
      </c>
      <c r="H265" s="5"/>
      <c r="I265" s="5">
        <f t="shared" ref="I265:I328" si="9">I264-G265</f>
        <v>1336445.241822808</v>
      </c>
    </row>
    <row r="266" spans="1:9" x14ac:dyDescent="0.25">
      <c r="A266">
        <v>258</v>
      </c>
      <c r="B266" s="4">
        <f>-Sheet2!$B$3</f>
        <v>17297.864874658764</v>
      </c>
      <c r="C266" s="4"/>
      <c r="D266" s="5">
        <f>I265*Sheet2!$B$2</f>
        <v>7795.9305772997141</v>
      </c>
      <c r="E266" s="5"/>
      <c r="F266" s="5"/>
      <c r="G266" s="4">
        <f t="shared" si="8"/>
        <v>9501.9342973590501</v>
      </c>
      <c r="H266" s="5"/>
      <c r="I266" s="5">
        <f t="shared" si="9"/>
        <v>1326943.307525449</v>
      </c>
    </row>
    <row r="267" spans="1:9" x14ac:dyDescent="0.25">
      <c r="A267">
        <v>259</v>
      </c>
      <c r="B267" s="4">
        <f>-Sheet2!$B$3</f>
        <v>17297.864874658764</v>
      </c>
      <c r="C267" s="4"/>
      <c r="D267" s="5">
        <f>I266*Sheet2!$B$2</f>
        <v>7740.5026272317864</v>
      </c>
      <c r="E267" s="5"/>
      <c r="F267" s="5"/>
      <c r="G267" s="4">
        <f t="shared" si="8"/>
        <v>9557.3622474269778</v>
      </c>
      <c r="H267" s="5"/>
      <c r="I267" s="5">
        <f t="shared" si="9"/>
        <v>1317385.945278022</v>
      </c>
    </row>
    <row r="268" spans="1:9" x14ac:dyDescent="0.25">
      <c r="A268">
        <v>260</v>
      </c>
      <c r="B268" s="4">
        <f>-Sheet2!$B$3</f>
        <v>17297.864874658764</v>
      </c>
      <c r="C268" s="4"/>
      <c r="D268" s="5">
        <f>I267*Sheet2!$B$2</f>
        <v>7684.7513474551288</v>
      </c>
      <c r="E268" s="5"/>
      <c r="F268" s="5"/>
      <c r="G268" s="4">
        <f t="shared" si="8"/>
        <v>9613.1135272036354</v>
      </c>
      <c r="H268" s="5"/>
      <c r="I268" s="5">
        <f t="shared" si="9"/>
        <v>1307772.8317508183</v>
      </c>
    </row>
    <row r="269" spans="1:9" x14ac:dyDescent="0.25">
      <c r="A269">
        <v>261</v>
      </c>
      <c r="B269" s="4">
        <f>-Sheet2!$B$3</f>
        <v>17297.864874658764</v>
      </c>
      <c r="C269" s="4"/>
      <c r="D269" s="5">
        <f>I268*Sheet2!$B$2</f>
        <v>7628.674851879774</v>
      </c>
      <c r="E269" s="5"/>
      <c r="F269" s="5"/>
      <c r="G269" s="4">
        <f t="shared" si="8"/>
        <v>9669.1900227789902</v>
      </c>
      <c r="H269" s="5"/>
      <c r="I269" s="5">
        <f t="shared" si="9"/>
        <v>1298103.6417280394</v>
      </c>
    </row>
    <row r="270" spans="1:9" x14ac:dyDescent="0.25">
      <c r="A270">
        <v>262</v>
      </c>
      <c r="B270" s="4">
        <f>-Sheet2!$B$3</f>
        <v>17297.864874658764</v>
      </c>
      <c r="C270" s="4"/>
      <c r="D270" s="5">
        <f>I269*Sheet2!$B$2</f>
        <v>7572.2712434135638</v>
      </c>
      <c r="E270" s="5"/>
      <c r="F270" s="5"/>
      <c r="G270" s="4">
        <f t="shared" si="8"/>
        <v>9725.5936312451995</v>
      </c>
      <c r="H270" s="5"/>
      <c r="I270" s="5">
        <f t="shared" si="9"/>
        <v>1288378.0480967942</v>
      </c>
    </row>
    <row r="271" spans="1:9" x14ac:dyDescent="0.25">
      <c r="A271">
        <v>263</v>
      </c>
      <c r="B271" s="4">
        <f>-Sheet2!$B$3</f>
        <v>17297.864874658764</v>
      </c>
      <c r="C271" s="4"/>
      <c r="D271" s="5">
        <f>I270*Sheet2!$B$2</f>
        <v>7515.5386138979666</v>
      </c>
      <c r="E271" s="5"/>
      <c r="F271" s="5"/>
      <c r="G271" s="4">
        <f t="shared" si="8"/>
        <v>9782.3262607607976</v>
      </c>
      <c r="H271" s="5"/>
      <c r="I271" s="5">
        <f t="shared" si="9"/>
        <v>1278595.7218360333</v>
      </c>
    </row>
    <row r="272" spans="1:9" x14ac:dyDescent="0.25">
      <c r="A272">
        <v>264</v>
      </c>
      <c r="B272" s="4">
        <f>-Sheet2!$B$3</f>
        <v>17297.864874658764</v>
      </c>
      <c r="C272" s="4"/>
      <c r="D272" s="5">
        <f>I271*Sheet2!$B$2</f>
        <v>7458.4750440435282</v>
      </c>
      <c r="E272" s="5"/>
      <c r="F272" s="5"/>
      <c r="G272" s="4">
        <f t="shared" si="8"/>
        <v>9839.3898306152369</v>
      </c>
      <c r="H272" s="5"/>
      <c r="I272" s="5">
        <f t="shared" si="9"/>
        <v>1268756.3320054181</v>
      </c>
    </row>
    <row r="273" spans="1:9" x14ac:dyDescent="0.25">
      <c r="A273">
        <v>265</v>
      </c>
      <c r="B273" s="4">
        <f>-Sheet2!$B$3</f>
        <v>17297.864874658764</v>
      </c>
      <c r="C273" s="4"/>
      <c r="D273" s="5">
        <f>I272*Sheet2!$B$2</f>
        <v>7401.0786033649392</v>
      </c>
      <c r="E273" s="5"/>
      <c r="F273" s="5"/>
      <c r="G273" s="4">
        <f t="shared" si="8"/>
        <v>9896.7862712938258</v>
      </c>
      <c r="H273" s="5"/>
      <c r="I273" s="5">
        <f t="shared" si="9"/>
        <v>1258859.5457341243</v>
      </c>
    </row>
    <row r="274" spans="1:9" x14ac:dyDescent="0.25">
      <c r="A274">
        <v>266</v>
      </c>
      <c r="B274" s="4">
        <f>-Sheet2!$B$3</f>
        <v>17297.864874658764</v>
      </c>
      <c r="C274" s="4"/>
      <c r="D274" s="5">
        <f>I273*Sheet2!$B$2</f>
        <v>7343.347350115725</v>
      </c>
      <c r="E274" s="5"/>
      <c r="F274" s="5"/>
      <c r="G274" s="4">
        <f t="shared" si="8"/>
        <v>9954.5175245430401</v>
      </c>
      <c r="H274" s="5"/>
      <c r="I274" s="5">
        <f t="shared" si="9"/>
        <v>1248905.0282095813</v>
      </c>
    </row>
    <row r="275" spans="1:9" x14ac:dyDescent="0.25">
      <c r="A275">
        <v>267</v>
      </c>
      <c r="B275" s="4">
        <f>-Sheet2!$B$3</f>
        <v>17297.864874658764</v>
      </c>
      <c r="C275" s="4"/>
      <c r="D275" s="5">
        <f>I274*Sheet2!$B$2</f>
        <v>7285.2793312225576</v>
      </c>
      <c r="E275" s="5"/>
      <c r="F275" s="5"/>
      <c r="G275" s="4">
        <f t="shared" si="8"/>
        <v>10012.585543436206</v>
      </c>
      <c r="H275" s="5"/>
      <c r="I275" s="5">
        <f t="shared" si="9"/>
        <v>1238892.442666145</v>
      </c>
    </row>
    <row r="276" spans="1:9" x14ac:dyDescent="0.25">
      <c r="A276">
        <v>268</v>
      </c>
      <c r="B276" s="4">
        <f>-Sheet2!$B$3</f>
        <v>17297.864874658764</v>
      </c>
      <c r="C276" s="4"/>
      <c r="D276" s="5">
        <f>I275*Sheet2!$B$2</f>
        <v>7226.87258221918</v>
      </c>
      <c r="E276" s="5"/>
      <c r="F276" s="5"/>
      <c r="G276" s="4">
        <f t="shared" si="8"/>
        <v>10070.992292439583</v>
      </c>
      <c r="H276" s="5"/>
      <c r="I276" s="5">
        <f t="shared" si="9"/>
        <v>1228821.4503737055</v>
      </c>
    </row>
    <row r="277" spans="1:9" x14ac:dyDescent="0.25">
      <c r="A277">
        <v>269</v>
      </c>
      <c r="B277" s="4">
        <f>-Sheet2!$B$3</f>
        <v>17297.864874658764</v>
      </c>
      <c r="C277" s="4"/>
      <c r="D277" s="5">
        <f>I276*Sheet2!$B$2</f>
        <v>7168.1251271799492</v>
      </c>
      <c r="E277" s="5"/>
      <c r="F277" s="5"/>
      <c r="G277" s="4">
        <f t="shared" si="8"/>
        <v>10129.739747478816</v>
      </c>
      <c r="H277" s="5"/>
      <c r="I277" s="5">
        <f t="shared" si="9"/>
        <v>1218691.7106262266</v>
      </c>
    </row>
    <row r="278" spans="1:9" x14ac:dyDescent="0.25">
      <c r="A278">
        <v>270</v>
      </c>
      <c r="B278" s="4">
        <f>-Sheet2!$B$3</f>
        <v>17297.864874658764</v>
      </c>
      <c r="C278" s="4"/>
      <c r="D278" s="5">
        <f>I277*Sheet2!$B$2</f>
        <v>7109.0349786529887</v>
      </c>
      <c r="E278" s="5"/>
      <c r="F278" s="5"/>
      <c r="G278" s="4">
        <f t="shared" si="8"/>
        <v>10188.829896005776</v>
      </c>
      <c r="H278" s="5"/>
      <c r="I278" s="5">
        <f t="shared" si="9"/>
        <v>1208502.8807302208</v>
      </c>
    </row>
    <row r="279" spans="1:9" x14ac:dyDescent="0.25">
      <c r="A279">
        <v>271</v>
      </c>
      <c r="B279" s="4">
        <f>-Sheet2!$B$3</f>
        <v>17297.864874658764</v>
      </c>
      <c r="C279" s="4"/>
      <c r="D279" s="5">
        <f>I278*Sheet2!$B$2</f>
        <v>7049.6001375929554</v>
      </c>
      <c r="E279" s="5"/>
      <c r="F279" s="5"/>
      <c r="G279" s="4">
        <f t="shared" si="8"/>
        <v>10248.264737065809</v>
      </c>
      <c r="H279" s="5"/>
      <c r="I279" s="5">
        <f t="shared" si="9"/>
        <v>1198254.6159931549</v>
      </c>
    </row>
    <row r="280" spans="1:9" x14ac:dyDescent="0.25">
      <c r="A280">
        <v>272</v>
      </c>
      <c r="B280" s="4">
        <f>-Sheet2!$B$3</f>
        <v>17297.864874658764</v>
      </c>
      <c r="C280" s="4"/>
      <c r="D280" s="5">
        <f>I279*Sheet2!$B$2</f>
        <v>6989.8185932934039</v>
      </c>
      <c r="E280" s="5"/>
      <c r="F280" s="5"/>
      <c r="G280" s="4">
        <f t="shared" si="8"/>
        <v>10308.046281365361</v>
      </c>
      <c r="H280" s="5"/>
      <c r="I280" s="5">
        <f t="shared" si="9"/>
        <v>1187946.5697117895</v>
      </c>
    </row>
    <row r="281" spans="1:9" x14ac:dyDescent="0.25">
      <c r="A281">
        <v>273</v>
      </c>
      <c r="B281" s="4">
        <f>-Sheet2!$B$3</f>
        <v>17297.864874658764</v>
      </c>
      <c r="C281" s="4"/>
      <c r="D281" s="5">
        <f>I280*Sheet2!$B$2</f>
        <v>6929.6883233187727</v>
      </c>
      <c r="E281" s="5"/>
      <c r="F281" s="5"/>
      <c r="G281" s="4">
        <f t="shared" si="8"/>
        <v>10368.176551339991</v>
      </c>
      <c r="H281" s="5"/>
      <c r="I281" s="5">
        <f t="shared" si="9"/>
        <v>1177578.3931604496</v>
      </c>
    </row>
    <row r="282" spans="1:9" x14ac:dyDescent="0.25">
      <c r="A282">
        <v>274</v>
      </c>
      <c r="B282" s="4">
        <f>-Sheet2!$B$3</f>
        <v>17297.864874658764</v>
      </c>
      <c r="C282" s="4"/>
      <c r="D282" s="5">
        <f>I281*Sheet2!$B$2</f>
        <v>6869.2072934359558</v>
      </c>
      <c r="E282" s="5"/>
      <c r="F282" s="5"/>
      <c r="G282" s="4">
        <f t="shared" si="8"/>
        <v>10428.657581222807</v>
      </c>
      <c r="H282" s="5"/>
      <c r="I282" s="5">
        <f t="shared" si="9"/>
        <v>1167149.7355792269</v>
      </c>
    </row>
    <row r="283" spans="1:9" x14ac:dyDescent="0.25">
      <c r="A283">
        <v>275</v>
      </c>
      <c r="B283" s="4">
        <f>-Sheet2!$B$3</f>
        <v>17297.864874658764</v>
      </c>
      <c r="C283" s="4"/>
      <c r="D283" s="5">
        <f>I282*Sheet2!$B$2</f>
        <v>6808.3734575454901</v>
      </c>
      <c r="E283" s="5"/>
      <c r="F283" s="5"/>
      <c r="G283" s="4">
        <f t="shared" si="8"/>
        <v>10489.491417113273</v>
      </c>
      <c r="H283" s="5"/>
      <c r="I283" s="5">
        <f t="shared" si="9"/>
        <v>1156660.2441621136</v>
      </c>
    </row>
    <row r="284" spans="1:9" x14ac:dyDescent="0.25">
      <c r="A284">
        <v>276</v>
      </c>
      <c r="B284" s="4">
        <f>-Sheet2!$B$3</f>
        <v>17297.864874658764</v>
      </c>
      <c r="C284" s="4"/>
      <c r="D284" s="5">
        <f>I283*Sheet2!$B$2</f>
        <v>6747.18475761233</v>
      </c>
      <c r="E284" s="5"/>
      <c r="F284" s="5"/>
      <c r="G284" s="4">
        <f t="shared" si="8"/>
        <v>10550.680117046435</v>
      </c>
      <c r="H284" s="5"/>
      <c r="I284" s="5">
        <f t="shared" si="9"/>
        <v>1146109.5640450672</v>
      </c>
    </row>
    <row r="285" spans="1:9" x14ac:dyDescent="0.25">
      <c r="A285">
        <v>277</v>
      </c>
      <c r="B285" s="4">
        <f>-Sheet2!$B$3</f>
        <v>17297.864874658764</v>
      </c>
      <c r="C285" s="4"/>
      <c r="D285" s="5">
        <f>I284*Sheet2!$B$2</f>
        <v>6685.6391235962255</v>
      </c>
      <c r="E285" s="5"/>
      <c r="F285" s="5"/>
      <c r="G285" s="4">
        <f t="shared" si="8"/>
        <v>10612.225751062539</v>
      </c>
      <c r="H285" s="5"/>
      <c r="I285" s="5">
        <f t="shared" si="9"/>
        <v>1135497.3382940046</v>
      </c>
    </row>
    <row r="286" spans="1:9" x14ac:dyDescent="0.25">
      <c r="A286">
        <v>278</v>
      </c>
      <c r="B286" s="4">
        <f>-Sheet2!$B$3</f>
        <v>17297.864874658764</v>
      </c>
      <c r="C286" s="4"/>
      <c r="D286" s="5">
        <f>I285*Sheet2!$B$2</f>
        <v>6623.7344733816935</v>
      </c>
      <c r="E286" s="5"/>
      <c r="F286" s="5"/>
      <c r="G286" s="4">
        <f t="shared" si="8"/>
        <v>10674.130401277071</v>
      </c>
      <c r="H286" s="5"/>
      <c r="I286" s="5">
        <f t="shared" si="9"/>
        <v>1124823.2078927276</v>
      </c>
    </row>
    <row r="287" spans="1:9" x14ac:dyDescent="0.25">
      <c r="A287">
        <v>279</v>
      </c>
      <c r="B287" s="4">
        <f>-Sheet2!$B$3</f>
        <v>17297.864874658764</v>
      </c>
      <c r="C287" s="4"/>
      <c r="D287" s="5">
        <f>I286*Sheet2!$B$2</f>
        <v>6561.4687127075777</v>
      </c>
      <c r="E287" s="5"/>
      <c r="F287" s="5"/>
      <c r="G287" s="4">
        <f t="shared" si="8"/>
        <v>10736.396161951187</v>
      </c>
      <c r="H287" s="5"/>
      <c r="I287" s="5">
        <f t="shared" si="9"/>
        <v>1114086.8117307764</v>
      </c>
    </row>
    <row r="288" spans="1:9" x14ac:dyDescent="0.25">
      <c r="A288">
        <v>280</v>
      </c>
      <c r="B288" s="4">
        <f>-Sheet2!$B$3</f>
        <v>17297.864874658764</v>
      </c>
      <c r="C288" s="4"/>
      <c r="D288" s="5">
        <f>I287*Sheet2!$B$2</f>
        <v>6498.8397350961959</v>
      </c>
      <c r="E288" s="5"/>
      <c r="F288" s="5"/>
      <c r="G288" s="4">
        <f t="shared" si="8"/>
        <v>10799.025139562567</v>
      </c>
      <c r="H288" s="5"/>
      <c r="I288" s="5">
        <f t="shared" si="9"/>
        <v>1103287.7865912139</v>
      </c>
    </row>
    <row r="289" spans="1:9" x14ac:dyDescent="0.25">
      <c r="A289">
        <v>281</v>
      </c>
      <c r="B289" s="4">
        <f>-Sheet2!$B$3</f>
        <v>17297.864874658764</v>
      </c>
      <c r="C289" s="4"/>
      <c r="D289" s="5">
        <f>I288*Sheet2!$B$2</f>
        <v>6435.8454217820818</v>
      </c>
      <c r="E289" s="5"/>
      <c r="F289" s="5"/>
      <c r="G289" s="4">
        <f t="shared" si="8"/>
        <v>10862.019452876682</v>
      </c>
      <c r="H289" s="5"/>
      <c r="I289" s="5">
        <f t="shared" si="9"/>
        <v>1092425.7671383373</v>
      </c>
    </row>
    <row r="290" spans="1:9" x14ac:dyDescent="0.25">
      <c r="A290">
        <v>282</v>
      </c>
      <c r="B290" s="4">
        <f>-Sheet2!$B$3</f>
        <v>17297.864874658764</v>
      </c>
      <c r="C290" s="4"/>
      <c r="D290" s="5">
        <f>I289*Sheet2!$B$2</f>
        <v>6372.4836416403014</v>
      </c>
      <c r="E290" s="5"/>
      <c r="F290" s="5"/>
      <c r="G290" s="4">
        <f t="shared" si="8"/>
        <v>10925.381233018463</v>
      </c>
      <c r="H290" s="5"/>
      <c r="I290" s="5">
        <f t="shared" si="9"/>
        <v>1081500.3859053189</v>
      </c>
    </row>
    <row r="291" spans="1:9" x14ac:dyDescent="0.25">
      <c r="A291">
        <v>283</v>
      </c>
      <c r="B291" s="4">
        <f>-Sheet2!$B$3</f>
        <v>17297.864874658764</v>
      </c>
      <c r="C291" s="4"/>
      <c r="D291" s="5">
        <f>I290*Sheet2!$B$2</f>
        <v>6308.7522511143607</v>
      </c>
      <c r="E291" s="5"/>
      <c r="F291" s="5"/>
      <c r="G291" s="4">
        <f t="shared" si="8"/>
        <v>10989.112623544403</v>
      </c>
      <c r="H291" s="5"/>
      <c r="I291" s="5">
        <f t="shared" si="9"/>
        <v>1070511.2732817745</v>
      </c>
    </row>
    <row r="292" spans="1:9" x14ac:dyDescent="0.25">
      <c r="A292">
        <v>284</v>
      </c>
      <c r="B292" s="4">
        <f>-Sheet2!$B$3</f>
        <v>17297.864874658764</v>
      </c>
      <c r="C292" s="4"/>
      <c r="D292" s="5">
        <f>I291*Sheet2!$B$2</f>
        <v>6244.649094143685</v>
      </c>
      <c r="E292" s="5"/>
      <c r="F292" s="5"/>
      <c r="G292" s="4">
        <f t="shared" si="8"/>
        <v>11053.215780515078</v>
      </c>
      <c r="H292" s="5"/>
      <c r="I292" s="5">
        <f t="shared" si="9"/>
        <v>1059458.0575012595</v>
      </c>
    </row>
    <row r="293" spans="1:9" x14ac:dyDescent="0.25">
      <c r="A293">
        <v>285</v>
      </c>
      <c r="B293" s="4">
        <f>-Sheet2!$B$3</f>
        <v>17297.864874658764</v>
      </c>
      <c r="C293" s="4"/>
      <c r="D293" s="5">
        <f>I292*Sheet2!$B$2</f>
        <v>6180.1720020906805</v>
      </c>
      <c r="E293" s="5"/>
      <c r="F293" s="5"/>
      <c r="G293" s="4">
        <f t="shared" si="8"/>
        <v>11117.692872568085</v>
      </c>
      <c r="H293" s="5"/>
      <c r="I293" s="5">
        <f t="shared" si="9"/>
        <v>1048340.3646286915</v>
      </c>
    </row>
    <row r="294" spans="1:9" x14ac:dyDescent="0.25">
      <c r="A294">
        <v>286</v>
      </c>
      <c r="B294" s="4">
        <f>-Sheet2!$B$3</f>
        <v>17297.864874658764</v>
      </c>
      <c r="C294" s="4"/>
      <c r="D294" s="5">
        <f>I293*Sheet2!$B$2</f>
        <v>6115.3187936673676</v>
      </c>
      <c r="E294" s="5"/>
      <c r="F294" s="5"/>
      <c r="G294" s="4">
        <f t="shared" si="8"/>
        <v>11182.546080991397</v>
      </c>
      <c r="H294" s="5"/>
      <c r="I294" s="5">
        <f t="shared" si="9"/>
        <v>1037157.8185477001</v>
      </c>
    </row>
    <row r="295" spans="1:9" x14ac:dyDescent="0.25">
      <c r="A295">
        <v>287</v>
      </c>
      <c r="B295" s="4">
        <f>-Sheet2!$B$3</f>
        <v>17297.864874658764</v>
      </c>
      <c r="C295" s="4"/>
      <c r="D295" s="5">
        <f>I294*Sheet2!$B$2</f>
        <v>6050.0872748615839</v>
      </c>
      <c r="E295" s="5"/>
      <c r="F295" s="5"/>
      <c r="G295" s="4">
        <f t="shared" si="8"/>
        <v>11247.77759979718</v>
      </c>
      <c r="H295" s="5"/>
      <c r="I295" s="5">
        <f t="shared" si="9"/>
        <v>1025910.0409479028</v>
      </c>
    </row>
    <row r="296" spans="1:9" x14ac:dyDescent="0.25">
      <c r="A296">
        <v>288</v>
      </c>
      <c r="B296" s="4">
        <f>-Sheet2!$B$3</f>
        <v>17297.864874658764</v>
      </c>
      <c r="C296" s="4"/>
      <c r="D296" s="5">
        <f>I295*Sheet2!$B$2</f>
        <v>5984.4752388627667</v>
      </c>
      <c r="E296" s="5"/>
      <c r="F296" s="5"/>
      <c r="G296" s="4">
        <f t="shared" si="8"/>
        <v>11313.389635795997</v>
      </c>
      <c r="H296" s="5"/>
      <c r="I296" s="5">
        <f t="shared" si="9"/>
        <v>1014596.6513121069</v>
      </c>
    </row>
    <row r="297" spans="1:9" x14ac:dyDescent="0.25">
      <c r="A297">
        <v>289</v>
      </c>
      <c r="B297" s="4">
        <f>-Sheet2!$B$3</f>
        <v>17297.864874658764</v>
      </c>
      <c r="C297" s="4"/>
      <c r="D297" s="5">
        <f>I296*Sheet2!$B$2</f>
        <v>5918.4804659872907</v>
      </c>
      <c r="E297" s="5"/>
      <c r="F297" s="5"/>
      <c r="G297" s="4">
        <f t="shared" si="8"/>
        <v>11379.384408671474</v>
      </c>
      <c r="H297" s="5"/>
      <c r="I297" s="5">
        <f t="shared" si="9"/>
        <v>1003217.2669034353</v>
      </c>
    </row>
    <row r="298" spans="1:9" x14ac:dyDescent="0.25">
      <c r="A298">
        <v>290</v>
      </c>
      <c r="B298" s="4">
        <f>-Sheet2!$B$3</f>
        <v>17297.864874658764</v>
      </c>
      <c r="C298" s="4"/>
      <c r="D298" s="5">
        <f>I297*Sheet2!$B$2</f>
        <v>5852.1007236033729</v>
      </c>
      <c r="E298" s="5"/>
      <c r="F298" s="5"/>
      <c r="G298" s="4">
        <f t="shared" si="8"/>
        <v>11445.764151055391</v>
      </c>
      <c r="H298" s="5"/>
      <c r="I298" s="5">
        <f t="shared" si="9"/>
        <v>991771.50275237998</v>
      </c>
    </row>
    <row r="299" spans="1:9" x14ac:dyDescent="0.25">
      <c r="A299">
        <v>291</v>
      </c>
      <c r="B299" s="4">
        <f>-Sheet2!$B$3</f>
        <v>17297.864874658764</v>
      </c>
      <c r="C299" s="4"/>
      <c r="D299" s="5">
        <f>I298*Sheet2!$B$2</f>
        <v>5785.3337660555499</v>
      </c>
      <c r="E299" s="5"/>
      <c r="F299" s="5"/>
      <c r="G299" s="4">
        <f t="shared" si="8"/>
        <v>11512.531108603214</v>
      </c>
      <c r="H299" s="5"/>
      <c r="I299" s="5">
        <f t="shared" si="9"/>
        <v>980258.97164377675</v>
      </c>
    </row>
    <row r="300" spans="1:9" x14ac:dyDescent="0.25">
      <c r="A300">
        <v>292</v>
      </c>
      <c r="B300" s="4">
        <f>-Sheet2!$B$3</f>
        <v>17297.864874658764</v>
      </c>
      <c r="C300" s="4"/>
      <c r="D300" s="5">
        <f>I299*Sheet2!$B$2</f>
        <v>5718.1773345886977</v>
      </c>
      <c r="E300" s="5"/>
      <c r="F300" s="5"/>
      <c r="G300" s="4">
        <f t="shared" si="8"/>
        <v>11579.687540070066</v>
      </c>
      <c r="H300" s="5"/>
      <c r="I300" s="5">
        <f t="shared" si="9"/>
        <v>968679.28410370671</v>
      </c>
    </row>
    <row r="301" spans="1:9" x14ac:dyDescent="0.25">
      <c r="A301">
        <v>293</v>
      </c>
      <c r="B301" s="4">
        <f>-Sheet2!$B$3</f>
        <v>17297.864874658764</v>
      </c>
      <c r="C301" s="4"/>
      <c r="D301" s="5">
        <f>I300*Sheet2!$B$2</f>
        <v>5650.6291572716227</v>
      </c>
      <c r="E301" s="5"/>
      <c r="F301" s="5"/>
      <c r="G301" s="4">
        <f t="shared" si="8"/>
        <v>11647.235717387142</v>
      </c>
      <c r="H301" s="5"/>
      <c r="I301" s="5">
        <f t="shared" si="9"/>
        <v>957032.04838631954</v>
      </c>
    </row>
    <row r="302" spans="1:9" x14ac:dyDescent="0.25">
      <c r="A302">
        <v>294</v>
      </c>
      <c r="B302" s="4">
        <f>-Sheet2!$B$3</f>
        <v>17297.864874658764</v>
      </c>
      <c r="C302" s="4"/>
      <c r="D302" s="5">
        <f>I301*Sheet2!$B$2</f>
        <v>5582.6869489201972</v>
      </c>
      <c r="E302" s="5"/>
      <c r="F302" s="5"/>
      <c r="G302" s="4">
        <f t="shared" si="8"/>
        <v>11715.177925738568</v>
      </c>
      <c r="H302" s="5"/>
      <c r="I302" s="5">
        <f t="shared" si="9"/>
        <v>945316.87046058092</v>
      </c>
    </row>
    <row r="303" spans="1:9" x14ac:dyDescent="0.25">
      <c r="A303">
        <v>295</v>
      </c>
      <c r="B303" s="4">
        <f>-Sheet2!$B$3</f>
        <v>17297.864874658764</v>
      </c>
      <c r="C303" s="4"/>
      <c r="D303" s="5">
        <f>I302*Sheet2!$B$2</f>
        <v>5514.3484110200552</v>
      </c>
      <c r="E303" s="5"/>
      <c r="F303" s="5"/>
      <c r="G303" s="4">
        <f t="shared" si="8"/>
        <v>11783.516463638709</v>
      </c>
      <c r="H303" s="5"/>
      <c r="I303" s="5">
        <f t="shared" si="9"/>
        <v>933533.35399694217</v>
      </c>
    </row>
    <row r="304" spans="1:9" x14ac:dyDescent="0.25">
      <c r="A304">
        <v>296</v>
      </c>
      <c r="B304" s="4">
        <f>-Sheet2!$B$3</f>
        <v>17297.864874658764</v>
      </c>
      <c r="C304" s="4"/>
      <c r="D304" s="5">
        <f>I303*Sheet2!$B$2</f>
        <v>5445.6112316488297</v>
      </c>
      <c r="E304" s="5"/>
      <c r="F304" s="5"/>
      <c r="G304" s="4">
        <f t="shared" si="8"/>
        <v>11852.253643009935</v>
      </c>
      <c r="H304" s="5"/>
      <c r="I304" s="5">
        <f t="shared" si="9"/>
        <v>921681.10035393224</v>
      </c>
    </row>
    <row r="305" spans="1:9" x14ac:dyDescent="0.25">
      <c r="A305">
        <v>297</v>
      </c>
      <c r="B305" s="4">
        <f>-Sheet2!$B$3</f>
        <v>17297.864874658764</v>
      </c>
      <c r="C305" s="4"/>
      <c r="D305" s="5">
        <f>I304*Sheet2!$B$2</f>
        <v>5376.4730853979381</v>
      </c>
      <c r="E305" s="5"/>
      <c r="F305" s="5"/>
      <c r="G305" s="4">
        <f t="shared" si="8"/>
        <v>11921.391789260826</v>
      </c>
      <c r="H305" s="5"/>
      <c r="I305" s="5">
        <f t="shared" si="9"/>
        <v>909759.70856467145</v>
      </c>
    </row>
    <row r="306" spans="1:9" x14ac:dyDescent="0.25">
      <c r="A306">
        <v>298</v>
      </c>
      <c r="B306" s="4">
        <f>-Sheet2!$B$3</f>
        <v>17297.864874658764</v>
      </c>
      <c r="C306" s="4"/>
      <c r="D306" s="5">
        <f>I305*Sheet2!$B$2</f>
        <v>5306.931633293917</v>
      </c>
      <c r="E306" s="5"/>
      <c r="F306" s="5"/>
      <c r="G306" s="4">
        <f t="shared" si="8"/>
        <v>11990.933241364848</v>
      </c>
      <c r="H306" s="5"/>
      <c r="I306" s="5">
        <f t="shared" si="9"/>
        <v>897768.77532330656</v>
      </c>
    </row>
    <row r="307" spans="1:9" x14ac:dyDescent="0.25">
      <c r="A307">
        <v>299</v>
      </c>
      <c r="B307" s="4">
        <f>-Sheet2!$B$3</f>
        <v>17297.864874658764</v>
      </c>
      <c r="C307" s="4"/>
      <c r="D307" s="5">
        <f>I306*Sheet2!$B$2</f>
        <v>5236.9845227192882</v>
      </c>
      <c r="E307" s="5"/>
      <c r="F307" s="5"/>
      <c r="G307" s="4">
        <f t="shared" si="8"/>
        <v>12060.880351939475</v>
      </c>
      <c r="H307" s="5"/>
      <c r="I307" s="5">
        <f t="shared" si="9"/>
        <v>885707.89497136709</v>
      </c>
    </row>
    <row r="308" spans="1:9" x14ac:dyDescent="0.25">
      <c r="A308">
        <v>300</v>
      </c>
      <c r="B308" s="4">
        <f>-Sheet2!$B$3</f>
        <v>17297.864874658764</v>
      </c>
      <c r="C308" s="4"/>
      <c r="D308" s="5">
        <f>I307*Sheet2!$B$2</f>
        <v>5166.6293873329751</v>
      </c>
      <c r="E308" s="5"/>
      <c r="F308" s="5"/>
      <c r="G308" s="4">
        <f t="shared" si="8"/>
        <v>12131.23548732579</v>
      </c>
      <c r="H308" s="5"/>
      <c r="I308" s="5">
        <f t="shared" si="9"/>
        <v>873576.65948404127</v>
      </c>
    </row>
    <row r="309" spans="1:9" x14ac:dyDescent="0.25">
      <c r="A309">
        <v>301</v>
      </c>
      <c r="B309" s="4">
        <f>-Sheet2!$B$3</f>
        <v>17297.864874658764</v>
      </c>
      <c r="C309" s="4"/>
      <c r="D309" s="5">
        <f>I308*Sheet2!$B$2</f>
        <v>5095.8638469902407</v>
      </c>
      <c r="E309" s="5"/>
      <c r="F309" s="5"/>
      <c r="G309" s="4">
        <f t="shared" si="8"/>
        <v>12202.001027668524</v>
      </c>
      <c r="H309" s="5"/>
      <c r="I309" s="5">
        <f t="shared" si="9"/>
        <v>861374.6584563728</v>
      </c>
    </row>
    <row r="310" spans="1:9" x14ac:dyDescent="0.25">
      <c r="A310">
        <v>302</v>
      </c>
      <c r="B310" s="4">
        <f>-Sheet2!$B$3</f>
        <v>17297.864874658764</v>
      </c>
      <c r="C310" s="4"/>
      <c r="D310" s="5">
        <f>I309*Sheet2!$B$2</f>
        <v>5024.685507662175</v>
      </c>
      <c r="E310" s="5"/>
      <c r="F310" s="5"/>
      <c r="G310" s="4">
        <f t="shared" si="8"/>
        <v>12273.179366996588</v>
      </c>
      <c r="H310" s="5"/>
      <c r="I310" s="5">
        <f t="shared" si="9"/>
        <v>849101.47908937617</v>
      </c>
    </row>
    <row r="311" spans="1:9" x14ac:dyDescent="0.25">
      <c r="A311">
        <v>303</v>
      </c>
      <c r="B311" s="4">
        <f>-Sheet2!$B$3</f>
        <v>17297.864874658764</v>
      </c>
      <c r="C311" s="4"/>
      <c r="D311" s="5">
        <f>I310*Sheet2!$B$2</f>
        <v>4953.0919613546948</v>
      </c>
      <c r="E311" s="5"/>
      <c r="F311" s="5"/>
      <c r="G311" s="4">
        <f t="shared" si="8"/>
        <v>12344.77291330407</v>
      </c>
      <c r="H311" s="5"/>
      <c r="I311" s="5">
        <f t="shared" si="9"/>
        <v>836756.70617607213</v>
      </c>
    </row>
    <row r="312" spans="1:9" x14ac:dyDescent="0.25">
      <c r="A312">
        <v>304</v>
      </c>
      <c r="B312" s="4">
        <f>-Sheet2!$B$3</f>
        <v>17297.864874658764</v>
      </c>
      <c r="C312" s="4"/>
      <c r="D312" s="5">
        <f>I311*Sheet2!$B$2</f>
        <v>4881.0807860270879</v>
      </c>
      <c r="E312" s="5"/>
      <c r="F312" s="5"/>
      <c r="G312" s="4">
        <f t="shared" si="8"/>
        <v>12416.784088631677</v>
      </c>
      <c r="H312" s="5"/>
      <c r="I312" s="5">
        <f t="shared" si="9"/>
        <v>824339.9220874405</v>
      </c>
    </row>
    <row r="313" spans="1:9" x14ac:dyDescent="0.25">
      <c r="A313">
        <v>305</v>
      </c>
      <c r="B313" s="4">
        <f>-Sheet2!$B$3</f>
        <v>17297.864874658764</v>
      </c>
      <c r="C313" s="4"/>
      <c r="D313" s="5">
        <f>I312*Sheet2!$B$2</f>
        <v>4808.6495455100694</v>
      </c>
      <c r="E313" s="5"/>
      <c r="F313" s="5"/>
      <c r="G313" s="4">
        <f t="shared" si="8"/>
        <v>12489.215329148694</v>
      </c>
      <c r="H313" s="5"/>
      <c r="I313" s="5">
        <f t="shared" si="9"/>
        <v>811850.70675829181</v>
      </c>
    </row>
    <row r="314" spans="1:9" x14ac:dyDescent="0.25">
      <c r="A314">
        <v>306</v>
      </c>
      <c r="B314" s="4">
        <f>-Sheet2!$B$3</f>
        <v>17297.864874658764</v>
      </c>
      <c r="C314" s="4"/>
      <c r="D314" s="5">
        <f>I313*Sheet2!$B$2</f>
        <v>4735.7957894233687</v>
      </c>
      <c r="E314" s="5"/>
      <c r="F314" s="5"/>
      <c r="G314" s="4">
        <f t="shared" si="8"/>
        <v>12562.069085235395</v>
      </c>
      <c r="H314" s="5"/>
      <c r="I314" s="5">
        <f t="shared" si="9"/>
        <v>799288.63767305645</v>
      </c>
    </row>
    <row r="315" spans="1:9" x14ac:dyDescent="0.25">
      <c r="A315">
        <v>307</v>
      </c>
      <c r="B315" s="4">
        <f>-Sheet2!$B$3</f>
        <v>17297.864874658764</v>
      </c>
      <c r="C315" s="4"/>
      <c r="D315" s="5">
        <f>I314*Sheet2!$B$2</f>
        <v>4662.5170530928299</v>
      </c>
      <c r="E315" s="5"/>
      <c r="F315" s="5"/>
      <c r="G315" s="4">
        <f t="shared" si="8"/>
        <v>12635.347821565934</v>
      </c>
      <c r="H315" s="5"/>
      <c r="I315" s="5">
        <f t="shared" si="9"/>
        <v>786653.28985149052</v>
      </c>
    </row>
    <row r="316" spans="1:9" x14ac:dyDescent="0.25">
      <c r="A316">
        <v>308</v>
      </c>
      <c r="B316" s="4">
        <f>-Sheet2!$B$3</f>
        <v>17297.864874658764</v>
      </c>
      <c r="C316" s="4"/>
      <c r="D316" s="5">
        <f>I315*Sheet2!$B$2</f>
        <v>4588.8108574670287</v>
      </c>
      <c r="E316" s="5"/>
      <c r="F316" s="5"/>
      <c r="G316" s="4">
        <f t="shared" si="8"/>
        <v>12709.054017191735</v>
      </c>
      <c r="H316" s="5"/>
      <c r="I316" s="5">
        <f t="shared" si="9"/>
        <v>773944.23583429877</v>
      </c>
    </row>
    <row r="317" spans="1:9" x14ac:dyDescent="0.25">
      <c r="A317">
        <v>309</v>
      </c>
      <c r="B317" s="4">
        <f>-Sheet2!$B$3</f>
        <v>17297.864874658764</v>
      </c>
      <c r="C317" s="4"/>
      <c r="D317" s="5">
        <f>I316*Sheet2!$B$2</f>
        <v>4514.6747090334093</v>
      </c>
      <c r="E317" s="5"/>
      <c r="F317" s="5"/>
      <c r="G317" s="4">
        <f t="shared" si="8"/>
        <v>12783.190165625354</v>
      </c>
      <c r="H317" s="5"/>
      <c r="I317" s="5">
        <f t="shared" si="9"/>
        <v>761161.04566867347</v>
      </c>
    </row>
    <row r="318" spans="1:9" x14ac:dyDescent="0.25">
      <c r="A318">
        <v>310</v>
      </c>
      <c r="B318" s="4">
        <f>-Sheet2!$B$3</f>
        <v>17297.864874658764</v>
      </c>
      <c r="C318" s="4"/>
      <c r="D318" s="5">
        <f>I317*Sheet2!$B$2</f>
        <v>4440.1060997339291</v>
      </c>
      <c r="E318" s="5"/>
      <c r="F318" s="5"/>
      <c r="G318" s="4">
        <f t="shared" si="8"/>
        <v>12857.758774924834</v>
      </c>
      <c r="H318" s="5"/>
      <c r="I318" s="5">
        <f t="shared" si="9"/>
        <v>748303.28689374868</v>
      </c>
    </row>
    <row r="319" spans="1:9" x14ac:dyDescent="0.25">
      <c r="A319">
        <v>311</v>
      </c>
      <c r="B319" s="4">
        <f>-Sheet2!$B$3</f>
        <v>17297.864874658764</v>
      </c>
      <c r="C319" s="4"/>
      <c r="D319" s="5">
        <f>I318*Sheet2!$B$2</f>
        <v>4365.102506880201</v>
      </c>
      <c r="E319" s="5"/>
      <c r="F319" s="5"/>
      <c r="G319" s="4">
        <f t="shared" si="8"/>
        <v>12932.762367778563</v>
      </c>
      <c r="H319" s="5"/>
      <c r="I319" s="5">
        <f t="shared" si="9"/>
        <v>735370.5245259701</v>
      </c>
    </row>
    <row r="320" spans="1:9" x14ac:dyDescent="0.25">
      <c r="A320">
        <v>312</v>
      </c>
      <c r="B320" s="4">
        <f>-Sheet2!$B$3</f>
        <v>17297.864874658764</v>
      </c>
      <c r="C320" s="4"/>
      <c r="D320" s="5">
        <f>I319*Sheet2!$B$2</f>
        <v>4289.6613930681588</v>
      </c>
      <c r="E320" s="5"/>
      <c r="F320" s="5"/>
      <c r="G320" s="4">
        <f t="shared" si="8"/>
        <v>13008.203481590604</v>
      </c>
      <c r="H320" s="5"/>
      <c r="I320" s="5">
        <f t="shared" si="9"/>
        <v>722362.3210443795</v>
      </c>
    </row>
    <row r="321" spans="1:9" x14ac:dyDescent="0.25">
      <c r="A321">
        <v>313</v>
      </c>
      <c r="B321" s="4">
        <f>-Sheet2!$B$3</f>
        <v>17297.864874658764</v>
      </c>
      <c r="C321" s="4"/>
      <c r="D321" s="5">
        <f>I320*Sheet2!$B$2</f>
        <v>4213.780206092214</v>
      </c>
      <c r="E321" s="5"/>
      <c r="F321" s="5"/>
      <c r="G321" s="4">
        <f t="shared" si="8"/>
        <v>13084.084668566549</v>
      </c>
      <c r="H321" s="5"/>
      <c r="I321" s="5">
        <f t="shared" si="9"/>
        <v>709278.23637581291</v>
      </c>
    </row>
    <row r="322" spans="1:9" x14ac:dyDescent="0.25">
      <c r="A322">
        <v>314</v>
      </c>
      <c r="B322" s="4">
        <f>-Sheet2!$B$3</f>
        <v>17297.864874658764</v>
      </c>
      <c r="C322" s="4"/>
      <c r="D322" s="5">
        <f>I321*Sheet2!$B$2</f>
        <v>4137.4563788589085</v>
      </c>
      <c r="E322" s="5"/>
      <c r="F322" s="5"/>
      <c r="G322" s="4">
        <f t="shared" si="8"/>
        <v>13160.408495799857</v>
      </c>
      <c r="H322" s="5"/>
      <c r="I322" s="5">
        <f t="shared" si="9"/>
        <v>696117.82788001304</v>
      </c>
    </row>
    <row r="323" spans="1:9" x14ac:dyDescent="0.25">
      <c r="A323">
        <v>315</v>
      </c>
      <c r="B323" s="4">
        <f>-Sheet2!$B$3</f>
        <v>17297.864874658764</v>
      </c>
      <c r="C323" s="4"/>
      <c r="D323" s="5">
        <f>I322*Sheet2!$B$2</f>
        <v>4060.6873293000763</v>
      </c>
      <c r="E323" s="5"/>
      <c r="F323" s="5"/>
      <c r="G323" s="4">
        <f t="shared" si="8"/>
        <v>13237.177545358689</v>
      </c>
      <c r="H323" s="5"/>
      <c r="I323" s="5">
        <f t="shared" si="9"/>
        <v>682880.65033465438</v>
      </c>
    </row>
    <row r="324" spans="1:9" x14ac:dyDescent="0.25">
      <c r="A324">
        <v>316</v>
      </c>
      <c r="B324" s="4">
        <f>-Sheet2!$B$3</f>
        <v>17297.864874658764</v>
      </c>
      <c r="C324" s="4"/>
      <c r="D324" s="5">
        <f>I323*Sheet2!$B$2</f>
        <v>3983.470460285484</v>
      </c>
      <c r="E324" s="5"/>
      <c r="F324" s="5"/>
      <c r="G324" s="4">
        <f t="shared" si="8"/>
        <v>13314.394414373281</v>
      </c>
      <c r="H324" s="5"/>
      <c r="I324" s="5">
        <f t="shared" si="9"/>
        <v>669566.25592028105</v>
      </c>
    </row>
    <row r="325" spans="1:9" x14ac:dyDescent="0.25">
      <c r="A325">
        <v>317</v>
      </c>
      <c r="B325" s="4">
        <f>-Sheet2!$B$3</f>
        <v>17297.864874658764</v>
      </c>
      <c r="C325" s="4"/>
      <c r="D325" s="5">
        <f>I324*Sheet2!$B$2</f>
        <v>3905.803159534973</v>
      </c>
      <c r="E325" s="5"/>
      <c r="F325" s="5"/>
      <c r="G325" s="4">
        <f t="shared" si="8"/>
        <v>13392.061715123791</v>
      </c>
      <c r="H325" s="5"/>
      <c r="I325" s="5">
        <f t="shared" si="9"/>
        <v>656174.19420515723</v>
      </c>
    </row>
    <row r="326" spans="1:9" x14ac:dyDescent="0.25">
      <c r="A326">
        <v>318</v>
      </c>
      <c r="B326" s="4">
        <f>-Sheet2!$B$3</f>
        <v>17297.864874658764</v>
      </c>
      <c r="C326" s="4"/>
      <c r="D326" s="5">
        <f>I325*Sheet2!$B$2</f>
        <v>3827.6827995300841</v>
      </c>
      <c r="E326" s="5"/>
      <c r="F326" s="5"/>
      <c r="G326" s="4">
        <f t="shared" si="8"/>
        <v>13470.18207512868</v>
      </c>
      <c r="H326" s="5"/>
      <c r="I326" s="5">
        <f t="shared" si="9"/>
        <v>642704.01213002857</v>
      </c>
    </row>
    <row r="327" spans="1:9" x14ac:dyDescent="0.25">
      <c r="A327">
        <v>319</v>
      </c>
      <c r="B327" s="4">
        <f>-Sheet2!$B$3</f>
        <v>17297.864874658764</v>
      </c>
      <c r="C327" s="4"/>
      <c r="D327" s="5">
        <f>I326*Sheet2!$B$2</f>
        <v>3749.106737425167</v>
      </c>
      <c r="E327" s="5"/>
      <c r="F327" s="5"/>
      <c r="G327" s="4">
        <f t="shared" si="8"/>
        <v>13548.758137233597</v>
      </c>
      <c r="H327" s="5"/>
      <c r="I327" s="5">
        <f t="shared" si="9"/>
        <v>629155.25399279501</v>
      </c>
    </row>
    <row r="328" spans="1:9" x14ac:dyDescent="0.25">
      <c r="A328">
        <v>320</v>
      </c>
      <c r="B328" s="4">
        <f>-Sheet2!$B$3</f>
        <v>17297.864874658764</v>
      </c>
      <c r="C328" s="4"/>
      <c r="D328" s="5">
        <f>I327*Sheet2!$B$2</f>
        <v>3670.0723149579712</v>
      </c>
      <c r="E328" s="5"/>
      <c r="F328" s="5"/>
      <c r="G328" s="4">
        <f t="shared" si="8"/>
        <v>13627.792559700792</v>
      </c>
      <c r="H328" s="5"/>
      <c r="I328" s="5">
        <f t="shared" si="9"/>
        <v>615527.46143309423</v>
      </c>
    </row>
    <row r="329" spans="1:9" x14ac:dyDescent="0.25">
      <c r="A329">
        <v>321</v>
      </c>
      <c r="B329" s="4">
        <f>-Sheet2!$B$3</f>
        <v>17297.864874658764</v>
      </c>
      <c r="C329" s="4"/>
      <c r="D329" s="5">
        <f>I328*Sheet2!$B$2</f>
        <v>3590.5768583597164</v>
      </c>
      <c r="E329" s="5"/>
      <c r="F329" s="5"/>
      <c r="G329" s="4">
        <f t="shared" ref="G329:G368" si="10">B329-D329</f>
        <v>13707.288016299048</v>
      </c>
      <c r="H329" s="5"/>
      <c r="I329" s="5">
        <f t="shared" ref="I329:I368" si="11">I328-G329</f>
        <v>601820.17341679521</v>
      </c>
    </row>
    <row r="330" spans="1:9" x14ac:dyDescent="0.25">
      <c r="A330">
        <v>322</v>
      </c>
      <c r="B330" s="4">
        <f>-Sheet2!$B$3</f>
        <v>17297.864874658764</v>
      </c>
      <c r="C330" s="4"/>
      <c r="D330" s="5">
        <f>I329*Sheet2!$B$2</f>
        <v>3510.6176782646389</v>
      </c>
      <c r="E330" s="5"/>
      <c r="F330" s="5"/>
      <c r="G330" s="4">
        <f t="shared" si="10"/>
        <v>13787.247196394124</v>
      </c>
      <c r="H330" s="5"/>
      <c r="I330" s="5">
        <f t="shared" si="11"/>
        <v>588032.92622040107</v>
      </c>
    </row>
    <row r="331" spans="1:9" x14ac:dyDescent="0.25">
      <c r="A331">
        <v>323</v>
      </c>
      <c r="B331" s="4">
        <f>-Sheet2!$B$3</f>
        <v>17297.864874658764</v>
      </c>
      <c r="C331" s="4"/>
      <c r="D331" s="5">
        <f>I330*Sheet2!$B$2</f>
        <v>3430.1920696190064</v>
      </c>
      <c r="E331" s="5"/>
      <c r="F331" s="5"/>
      <c r="G331" s="4">
        <f t="shared" si="10"/>
        <v>13867.672805039758</v>
      </c>
      <c r="H331" s="5"/>
      <c r="I331" s="5">
        <f t="shared" si="11"/>
        <v>574165.25341536128</v>
      </c>
    </row>
    <row r="332" spans="1:9" x14ac:dyDescent="0.25">
      <c r="A332">
        <v>324</v>
      </c>
      <c r="B332" s="4">
        <f>-Sheet2!$B$3</f>
        <v>17297.864874658764</v>
      </c>
      <c r="C332" s="4"/>
      <c r="D332" s="5">
        <f>I331*Sheet2!$B$2</f>
        <v>3349.2973115896075</v>
      </c>
      <c r="E332" s="5"/>
      <c r="F332" s="5"/>
      <c r="G332" s="4">
        <f t="shared" si="10"/>
        <v>13948.567563069157</v>
      </c>
      <c r="H332" s="5"/>
      <c r="I332" s="5">
        <f t="shared" si="11"/>
        <v>560216.68585229211</v>
      </c>
    </row>
    <row r="333" spans="1:9" x14ac:dyDescent="0.25">
      <c r="A333">
        <v>325</v>
      </c>
      <c r="B333" s="4">
        <f>-Sheet2!$B$3</f>
        <v>17297.864874658764</v>
      </c>
      <c r="C333" s="4"/>
      <c r="D333" s="5">
        <f>I332*Sheet2!$B$2</f>
        <v>3267.9306674717041</v>
      </c>
      <c r="E333" s="5"/>
      <c r="F333" s="5"/>
      <c r="G333" s="4">
        <f t="shared" si="10"/>
        <v>14029.93420718706</v>
      </c>
      <c r="H333" s="5"/>
      <c r="I333" s="5">
        <f t="shared" si="11"/>
        <v>546186.75164510508</v>
      </c>
    </row>
    <row r="334" spans="1:9" x14ac:dyDescent="0.25">
      <c r="A334">
        <v>326</v>
      </c>
      <c r="B334" s="4">
        <f>-Sheet2!$B$3</f>
        <v>17297.864874658764</v>
      </c>
      <c r="C334" s="4"/>
      <c r="D334" s="5">
        <f>I333*Sheet2!$B$2</f>
        <v>3186.0893845964465</v>
      </c>
      <c r="E334" s="5"/>
      <c r="F334" s="5"/>
      <c r="G334" s="4">
        <f t="shared" si="10"/>
        <v>14111.775490062319</v>
      </c>
      <c r="H334" s="5"/>
      <c r="I334" s="5">
        <f t="shared" si="11"/>
        <v>532074.97615504276</v>
      </c>
    </row>
    <row r="335" spans="1:9" x14ac:dyDescent="0.25">
      <c r="A335">
        <v>327</v>
      </c>
      <c r="B335" s="4">
        <f>-Sheet2!$B$3</f>
        <v>17297.864874658764</v>
      </c>
      <c r="C335" s="4"/>
      <c r="D335" s="5">
        <f>I334*Sheet2!$B$2</f>
        <v>3103.7706942377495</v>
      </c>
      <c r="E335" s="5"/>
      <c r="F335" s="5"/>
      <c r="G335" s="4">
        <f t="shared" si="10"/>
        <v>14194.094180421014</v>
      </c>
      <c r="H335" s="5"/>
      <c r="I335" s="5">
        <f t="shared" si="11"/>
        <v>517880.88197462173</v>
      </c>
    </row>
    <row r="336" spans="1:9" x14ac:dyDescent="0.25">
      <c r="A336">
        <v>328</v>
      </c>
      <c r="B336" s="4">
        <f>-Sheet2!$B$3</f>
        <v>17297.864874658764</v>
      </c>
      <c r="C336" s="4"/>
      <c r="D336" s="5">
        <f>I335*Sheet2!$B$2</f>
        <v>3020.971811518627</v>
      </c>
      <c r="E336" s="5"/>
      <c r="F336" s="5"/>
      <c r="G336" s="4">
        <f t="shared" si="10"/>
        <v>14276.893063140138</v>
      </c>
      <c r="H336" s="5"/>
      <c r="I336" s="5">
        <f t="shared" si="11"/>
        <v>503603.98891148157</v>
      </c>
    </row>
    <row r="337" spans="1:9" x14ac:dyDescent="0.25">
      <c r="A337">
        <v>329</v>
      </c>
      <c r="B337" s="4">
        <f>-Sheet2!$B$3</f>
        <v>17297.864874658764</v>
      </c>
      <c r="C337" s="4"/>
      <c r="D337" s="5">
        <f>I336*Sheet2!$B$2</f>
        <v>2937.6899353169761</v>
      </c>
      <c r="E337" s="5"/>
      <c r="F337" s="5"/>
      <c r="G337" s="4">
        <f t="shared" si="10"/>
        <v>14360.174939341789</v>
      </c>
      <c r="H337" s="5"/>
      <c r="I337" s="5">
        <f t="shared" si="11"/>
        <v>489243.81397213979</v>
      </c>
    </row>
    <row r="338" spans="1:9" x14ac:dyDescent="0.25">
      <c r="A338">
        <v>330</v>
      </c>
      <c r="B338" s="4">
        <f>-Sheet2!$B$3</f>
        <v>17297.864874658764</v>
      </c>
      <c r="C338" s="4"/>
      <c r="D338" s="5">
        <f>I337*Sheet2!$B$2</f>
        <v>2853.9222481708157</v>
      </c>
      <c r="E338" s="5"/>
      <c r="F338" s="5"/>
      <c r="G338" s="4">
        <f t="shared" si="10"/>
        <v>14443.942626487948</v>
      </c>
      <c r="H338" s="5"/>
      <c r="I338" s="5">
        <f t="shared" si="11"/>
        <v>474799.87134565186</v>
      </c>
    </row>
    <row r="339" spans="1:9" x14ac:dyDescent="0.25">
      <c r="A339">
        <v>331</v>
      </c>
      <c r="B339" s="4">
        <f>-Sheet2!$B$3</f>
        <v>17297.864874658764</v>
      </c>
      <c r="C339" s="4"/>
      <c r="D339" s="5">
        <f>I338*Sheet2!$B$2</f>
        <v>2769.6659161829693</v>
      </c>
      <c r="E339" s="5"/>
      <c r="F339" s="5"/>
      <c r="G339" s="4">
        <f t="shared" si="10"/>
        <v>14528.198958475794</v>
      </c>
      <c r="H339" s="5"/>
      <c r="I339" s="5">
        <f t="shared" si="11"/>
        <v>460271.67238717608</v>
      </c>
    </row>
    <row r="340" spans="1:9" x14ac:dyDescent="0.25">
      <c r="A340">
        <v>332</v>
      </c>
      <c r="B340" s="4">
        <f>-Sheet2!$B$3</f>
        <v>17297.864874658764</v>
      </c>
      <c r="C340" s="4"/>
      <c r="D340" s="5">
        <f>I339*Sheet2!$B$2</f>
        <v>2684.9180889251938</v>
      </c>
      <c r="E340" s="5"/>
      <c r="F340" s="5"/>
      <c r="G340" s="4">
        <f t="shared" si="10"/>
        <v>14612.946785733569</v>
      </c>
      <c r="H340" s="5"/>
      <c r="I340" s="5">
        <f t="shared" si="11"/>
        <v>445658.72560144251</v>
      </c>
    </row>
    <row r="341" spans="1:9" x14ac:dyDescent="0.25">
      <c r="A341">
        <v>333</v>
      </c>
      <c r="B341" s="4">
        <f>-Sheet2!$B$3</f>
        <v>17297.864874658764</v>
      </c>
      <c r="C341" s="4"/>
      <c r="D341" s="5">
        <f>I340*Sheet2!$B$2</f>
        <v>2599.6758993417479</v>
      </c>
      <c r="E341" s="5"/>
      <c r="F341" s="5"/>
      <c r="G341" s="4">
        <f t="shared" si="10"/>
        <v>14698.188975317016</v>
      </c>
      <c r="H341" s="5"/>
      <c r="I341" s="5">
        <f t="shared" si="11"/>
        <v>430960.53662612551</v>
      </c>
    </row>
    <row r="342" spans="1:9" x14ac:dyDescent="0.25">
      <c r="A342">
        <v>334</v>
      </c>
      <c r="B342" s="4">
        <f>-Sheet2!$B$3</f>
        <v>17297.864874658764</v>
      </c>
      <c r="C342" s="4"/>
      <c r="D342" s="5">
        <f>I341*Sheet2!$B$2</f>
        <v>2513.9364636523987</v>
      </c>
      <c r="E342" s="5"/>
      <c r="F342" s="5"/>
      <c r="G342" s="4">
        <f t="shared" si="10"/>
        <v>14783.928411006365</v>
      </c>
      <c r="H342" s="5"/>
      <c r="I342" s="5">
        <f t="shared" si="11"/>
        <v>416176.60821511917</v>
      </c>
    </row>
    <row r="343" spans="1:9" x14ac:dyDescent="0.25">
      <c r="A343">
        <v>335</v>
      </c>
      <c r="B343" s="4">
        <f>-Sheet2!$B$3</f>
        <v>17297.864874658764</v>
      </c>
      <c r="C343" s="4"/>
      <c r="D343" s="5">
        <f>I342*Sheet2!$B$2</f>
        <v>2427.6968812548621</v>
      </c>
      <c r="E343" s="5"/>
      <c r="F343" s="5"/>
      <c r="G343" s="4">
        <f t="shared" si="10"/>
        <v>14870.167993403902</v>
      </c>
      <c r="H343" s="5"/>
      <c r="I343" s="5">
        <f t="shared" si="11"/>
        <v>401306.44022171525</v>
      </c>
    </row>
    <row r="344" spans="1:9" x14ac:dyDescent="0.25">
      <c r="A344">
        <v>336</v>
      </c>
      <c r="B344" s="4">
        <f>-Sheet2!$B$3</f>
        <v>17297.864874658764</v>
      </c>
      <c r="C344" s="4"/>
      <c r="D344" s="5">
        <f>I343*Sheet2!$B$2</f>
        <v>2340.9542346266726</v>
      </c>
      <c r="E344" s="5"/>
      <c r="F344" s="5"/>
      <c r="G344" s="4">
        <f t="shared" si="10"/>
        <v>14956.910640032092</v>
      </c>
      <c r="H344" s="5"/>
      <c r="I344" s="5">
        <f t="shared" si="11"/>
        <v>386349.52958168316</v>
      </c>
    </row>
    <row r="345" spans="1:9" x14ac:dyDescent="0.25">
      <c r="A345">
        <v>337</v>
      </c>
      <c r="B345" s="4">
        <f>-Sheet2!$B$3</f>
        <v>17297.864874658764</v>
      </c>
      <c r="C345" s="4"/>
      <c r="D345" s="5">
        <f>I344*Sheet2!$B$2</f>
        <v>2253.7055892264852</v>
      </c>
      <c r="E345" s="5"/>
      <c r="F345" s="5"/>
      <c r="G345" s="4">
        <f t="shared" si="10"/>
        <v>15044.159285432279</v>
      </c>
      <c r="H345" s="5"/>
      <c r="I345" s="5">
        <f t="shared" si="11"/>
        <v>371305.37029625091</v>
      </c>
    </row>
    <row r="346" spans="1:9" x14ac:dyDescent="0.25">
      <c r="A346">
        <v>338</v>
      </c>
      <c r="B346" s="4">
        <f>-Sheet2!$B$3</f>
        <v>17297.864874658764</v>
      </c>
      <c r="C346" s="4"/>
      <c r="D346" s="5">
        <f>I345*Sheet2!$B$2</f>
        <v>2165.9479933947969</v>
      </c>
      <c r="E346" s="5"/>
      <c r="F346" s="5"/>
      <c r="G346" s="4">
        <f t="shared" si="10"/>
        <v>15131.916881263967</v>
      </c>
      <c r="H346" s="5"/>
      <c r="I346" s="5">
        <f t="shared" si="11"/>
        <v>356173.45341498696</v>
      </c>
    </row>
    <row r="347" spans="1:9" x14ac:dyDescent="0.25">
      <c r="A347">
        <v>339</v>
      </c>
      <c r="B347" s="4">
        <f>-Sheet2!$B$3</f>
        <v>17297.864874658764</v>
      </c>
      <c r="C347" s="4"/>
      <c r="D347" s="5">
        <f>I346*Sheet2!$B$2</f>
        <v>2077.6784782540908</v>
      </c>
      <c r="E347" s="5"/>
      <c r="F347" s="5"/>
      <c r="G347" s="4">
        <f t="shared" si="10"/>
        <v>15220.186396404673</v>
      </c>
      <c r="H347" s="5"/>
      <c r="I347" s="5">
        <f t="shared" si="11"/>
        <v>340953.26701858226</v>
      </c>
    </row>
    <row r="348" spans="1:9" x14ac:dyDescent="0.25">
      <c r="A348">
        <v>340</v>
      </c>
      <c r="B348" s="4">
        <f>-Sheet2!$B$3</f>
        <v>17297.864874658764</v>
      </c>
      <c r="C348" s="4"/>
      <c r="D348" s="5">
        <f>I347*Sheet2!$B$2</f>
        <v>1988.8940576083967</v>
      </c>
      <c r="E348" s="5"/>
      <c r="F348" s="5"/>
      <c r="G348" s="4">
        <f t="shared" si="10"/>
        <v>15308.970817050367</v>
      </c>
      <c r="H348" s="5"/>
      <c r="I348" s="5">
        <f t="shared" si="11"/>
        <v>325644.29620153189</v>
      </c>
    </row>
    <row r="349" spans="1:9" x14ac:dyDescent="0.25">
      <c r="A349">
        <v>341</v>
      </c>
      <c r="B349" s="4">
        <f>-Sheet2!$B$3</f>
        <v>17297.864874658764</v>
      </c>
      <c r="C349" s="4"/>
      <c r="D349" s="5">
        <f>I348*Sheet2!$B$2</f>
        <v>1899.5917278422694</v>
      </c>
      <c r="E349" s="5"/>
      <c r="F349" s="5"/>
      <c r="G349" s="4">
        <f t="shared" si="10"/>
        <v>15398.273146816495</v>
      </c>
      <c r="H349" s="5"/>
      <c r="I349" s="5">
        <f t="shared" si="11"/>
        <v>310246.02305471542</v>
      </c>
    </row>
    <row r="350" spans="1:9" x14ac:dyDescent="0.25">
      <c r="A350">
        <v>342</v>
      </c>
      <c r="B350" s="4">
        <f>-Sheet2!$B$3</f>
        <v>17297.864874658764</v>
      </c>
      <c r="C350" s="4"/>
      <c r="D350" s="5">
        <f>I349*Sheet2!$B$2</f>
        <v>1809.7684678191733</v>
      </c>
      <c r="E350" s="5"/>
      <c r="F350" s="5"/>
      <c r="G350" s="4">
        <f t="shared" si="10"/>
        <v>15488.096406839592</v>
      </c>
      <c r="H350" s="5"/>
      <c r="I350" s="5">
        <f t="shared" si="11"/>
        <v>294757.92664787581</v>
      </c>
    </row>
    <row r="351" spans="1:9" x14ac:dyDescent="0.25">
      <c r="A351">
        <v>343</v>
      </c>
      <c r="B351" s="4">
        <f>-Sheet2!$B$3</f>
        <v>17297.864874658764</v>
      </c>
      <c r="C351" s="4"/>
      <c r="D351" s="5">
        <f>I350*Sheet2!$B$2</f>
        <v>1719.4212387792757</v>
      </c>
      <c r="E351" s="5"/>
      <c r="F351" s="5"/>
      <c r="G351" s="4">
        <f t="shared" si="10"/>
        <v>15578.443635879488</v>
      </c>
      <c r="H351" s="5"/>
      <c r="I351" s="5">
        <f t="shared" si="11"/>
        <v>279179.48301199632</v>
      </c>
    </row>
    <row r="352" spans="1:9" x14ac:dyDescent="0.25">
      <c r="A352">
        <v>344</v>
      </c>
      <c r="B352" s="4">
        <f>-Sheet2!$B$3</f>
        <v>17297.864874658764</v>
      </c>
      <c r="C352" s="4"/>
      <c r="D352" s="5">
        <f>I351*Sheet2!$B$2</f>
        <v>1628.5469842366454</v>
      </c>
      <c r="E352" s="5"/>
      <c r="F352" s="5"/>
      <c r="G352" s="4">
        <f t="shared" si="10"/>
        <v>15669.317890422119</v>
      </c>
      <c r="H352" s="5"/>
      <c r="I352" s="5">
        <f t="shared" si="11"/>
        <v>263510.16512157419</v>
      </c>
    </row>
    <row r="353" spans="1:9" x14ac:dyDescent="0.25">
      <c r="A353">
        <v>345</v>
      </c>
      <c r="B353" s="4">
        <f>-Sheet2!$B$3</f>
        <v>17297.864874658764</v>
      </c>
      <c r="C353" s="4"/>
      <c r="D353" s="5">
        <f>I352*Sheet2!$B$2</f>
        <v>1537.1426298758495</v>
      </c>
      <c r="E353" s="5"/>
      <c r="F353" s="5"/>
      <c r="G353" s="4">
        <f t="shared" si="10"/>
        <v>15760.722244782915</v>
      </c>
      <c r="H353" s="5"/>
      <c r="I353" s="5">
        <f t="shared" si="11"/>
        <v>247749.44287679126</v>
      </c>
    </row>
    <row r="354" spans="1:9" x14ac:dyDescent="0.25">
      <c r="A354">
        <v>346</v>
      </c>
      <c r="B354" s="4">
        <f>-Sheet2!$B$3</f>
        <v>17297.864874658764</v>
      </c>
      <c r="C354" s="4"/>
      <c r="D354" s="5">
        <f>I353*Sheet2!$B$2</f>
        <v>1445.2050834479492</v>
      </c>
      <c r="E354" s="5"/>
      <c r="F354" s="5"/>
      <c r="G354" s="4">
        <f t="shared" si="10"/>
        <v>15852.659791210815</v>
      </c>
      <c r="H354" s="5"/>
      <c r="I354" s="5">
        <f t="shared" si="11"/>
        <v>231896.78308558045</v>
      </c>
    </row>
    <row r="355" spans="1:9" x14ac:dyDescent="0.25">
      <c r="A355">
        <v>347</v>
      </c>
      <c r="B355" s="4">
        <f>-Sheet2!$B$3</f>
        <v>17297.864874658764</v>
      </c>
      <c r="C355" s="4"/>
      <c r="D355" s="5">
        <f>I354*Sheet2!$B$2</f>
        <v>1352.7312346658859</v>
      </c>
      <c r="E355" s="5"/>
      <c r="F355" s="5"/>
      <c r="G355" s="4">
        <f t="shared" si="10"/>
        <v>15945.133639992879</v>
      </c>
      <c r="H355" s="5"/>
      <c r="I355" s="5">
        <f t="shared" si="11"/>
        <v>215951.64944558757</v>
      </c>
    </row>
    <row r="356" spans="1:9" x14ac:dyDescent="0.25">
      <c r="A356">
        <v>348</v>
      </c>
      <c r="B356" s="4">
        <f>-Sheet2!$B$3</f>
        <v>17297.864874658764</v>
      </c>
      <c r="C356" s="4"/>
      <c r="D356" s="5">
        <f>I355*Sheet2!$B$2</f>
        <v>1259.717955099261</v>
      </c>
      <c r="E356" s="5"/>
      <c r="F356" s="5"/>
      <c r="G356" s="4">
        <f t="shared" si="10"/>
        <v>16038.146919559504</v>
      </c>
      <c r="H356" s="5"/>
      <c r="I356" s="5">
        <f t="shared" si="11"/>
        <v>199913.50252602805</v>
      </c>
    </row>
    <row r="357" spans="1:9" x14ac:dyDescent="0.25">
      <c r="A357">
        <v>349</v>
      </c>
      <c r="B357" s="4">
        <f>-Sheet2!$B$3</f>
        <v>17297.864874658764</v>
      </c>
      <c r="C357" s="4"/>
      <c r="D357" s="5">
        <f>I356*Sheet2!$B$2</f>
        <v>1166.162098068497</v>
      </c>
      <c r="E357" s="5"/>
      <c r="F357" s="5"/>
      <c r="G357" s="4">
        <f t="shared" si="10"/>
        <v>16131.702776590268</v>
      </c>
      <c r="H357" s="5"/>
      <c r="I357" s="5">
        <f t="shared" si="11"/>
        <v>183781.79974943778</v>
      </c>
    </row>
    <row r="358" spans="1:9" x14ac:dyDescent="0.25">
      <c r="A358">
        <v>350</v>
      </c>
      <c r="B358" s="4">
        <f>-Sheet2!$B$3</f>
        <v>17297.864874658764</v>
      </c>
      <c r="C358" s="4"/>
      <c r="D358" s="5">
        <f>I357*Sheet2!$B$2</f>
        <v>1072.060498538387</v>
      </c>
      <c r="E358" s="5"/>
      <c r="F358" s="5"/>
      <c r="G358" s="4">
        <f t="shared" si="10"/>
        <v>16225.804376120377</v>
      </c>
      <c r="H358" s="5"/>
      <c r="I358" s="5">
        <f t="shared" si="11"/>
        <v>167555.99537331739</v>
      </c>
    </row>
    <row r="359" spans="1:9" x14ac:dyDescent="0.25">
      <c r="A359">
        <v>351</v>
      </c>
      <c r="B359" s="4">
        <f>-Sheet2!$B$3</f>
        <v>17297.864874658764</v>
      </c>
      <c r="C359" s="4"/>
      <c r="D359" s="5">
        <f>I358*Sheet2!$B$2</f>
        <v>977.40997301101811</v>
      </c>
      <c r="E359" s="5"/>
      <c r="F359" s="5"/>
      <c r="G359" s="4">
        <f t="shared" si="10"/>
        <v>16320.454901647747</v>
      </c>
      <c r="H359" s="5"/>
      <c r="I359" s="5">
        <f t="shared" si="11"/>
        <v>151235.54047166964</v>
      </c>
    </row>
    <row r="360" spans="1:9" x14ac:dyDescent="0.25">
      <c r="A360">
        <v>352</v>
      </c>
      <c r="B360" s="4">
        <f>-Sheet2!$B$3</f>
        <v>17297.864874658764</v>
      </c>
      <c r="C360" s="4"/>
      <c r="D360" s="5">
        <f>I359*Sheet2!$B$2</f>
        <v>882.20731941807287</v>
      </c>
      <c r="E360" s="5"/>
      <c r="F360" s="5"/>
      <c r="G360" s="4">
        <f t="shared" si="10"/>
        <v>16415.65755524069</v>
      </c>
      <c r="H360" s="5"/>
      <c r="I360" s="5">
        <f t="shared" si="11"/>
        <v>134819.88291642893</v>
      </c>
    </row>
    <row r="361" spans="1:9" x14ac:dyDescent="0.25">
      <c r="A361">
        <v>353</v>
      </c>
      <c r="B361" s="4">
        <f>-Sheet2!$B$3</f>
        <v>17297.864874658764</v>
      </c>
      <c r="C361" s="4"/>
      <c r="D361" s="5">
        <f>I360*Sheet2!$B$2</f>
        <v>786.44931701250221</v>
      </c>
      <c r="E361" s="5"/>
      <c r="F361" s="5"/>
      <c r="G361" s="4">
        <f t="shared" si="10"/>
        <v>16511.415557646262</v>
      </c>
      <c r="H361" s="5"/>
      <c r="I361" s="5">
        <f t="shared" si="11"/>
        <v>118308.46735878267</v>
      </c>
    </row>
    <row r="362" spans="1:9" x14ac:dyDescent="0.25">
      <c r="A362">
        <v>354</v>
      </c>
      <c r="B362" s="4">
        <f>-Sheet2!$B$3</f>
        <v>17297.864874658764</v>
      </c>
      <c r="C362" s="4"/>
      <c r="D362" s="5">
        <f>I361*Sheet2!$B$2</f>
        <v>690.13272625956563</v>
      </c>
      <c r="E362" s="5"/>
      <c r="F362" s="5"/>
      <c r="G362" s="4">
        <f t="shared" si="10"/>
        <v>16607.732148399198</v>
      </c>
      <c r="H362" s="5"/>
      <c r="I362" s="5">
        <f t="shared" si="11"/>
        <v>101700.73521038347</v>
      </c>
    </row>
    <row r="363" spans="1:9" x14ac:dyDescent="0.25">
      <c r="A363">
        <v>355</v>
      </c>
      <c r="B363" s="4">
        <f>-Sheet2!$B$3</f>
        <v>17297.864874658764</v>
      </c>
      <c r="C363" s="4"/>
      <c r="D363" s="5">
        <f>I362*Sheet2!$B$2</f>
        <v>593.25428872723694</v>
      </c>
      <c r="E363" s="5"/>
      <c r="F363" s="5"/>
      <c r="G363" s="4">
        <f t="shared" si="10"/>
        <v>16704.610585931528</v>
      </c>
      <c r="H363" s="5"/>
      <c r="I363" s="5">
        <f t="shared" si="11"/>
        <v>84996.124624451943</v>
      </c>
    </row>
    <row r="364" spans="1:9" x14ac:dyDescent="0.25">
      <c r="A364">
        <v>356</v>
      </c>
      <c r="B364" s="4">
        <f>-Sheet2!$B$3</f>
        <v>17297.864874658764</v>
      </c>
      <c r="C364" s="4"/>
      <c r="D364" s="5">
        <f>I363*Sheet2!$B$2</f>
        <v>495.81072697596971</v>
      </c>
      <c r="E364" s="5"/>
      <c r="F364" s="5"/>
      <c r="G364" s="4">
        <f t="shared" si="10"/>
        <v>16802.054147682793</v>
      </c>
      <c r="H364" s="5"/>
      <c r="I364" s="5">
        <f t="shared" si="11"/>
        <v>68194.07047676915</v>
      </c>
    </row>
    <row r="365" spans="1:9" x14ac:dyDescent="0.25">
      <c r="A365">
        <v>357</v>
      </c>
      <c r="B365" s="4">
        <f>-Sheet2!$B$3</f>
        <v>17297.864874658764</v>
      </c>
      <c r="C365" s="4"/>
      <c r="D365" s="5">
        <f>I364*Sheet2!$B$2</f>
        <v>397.79874444782007</v>
      </c>
      <c r="E365" s="5"/>
      <c r="F365" s="5"/>
      <c r="G365" s="4">
        <f t="shared" si="10"/>
        <v>16900.066130210944</v>
      </c>
      <c r="H365" s="5"/>
      <c r="I365" s="5">
        <f t="shared" si="11"/>
        <v>51294.004346558206</v>
      </c>
    </row>
    <row r="366" spans="1:9" x14ac:dyDescent="0.25">
      <c r="A366">
        <v>358</v>
      </c>
      <c r="B366" s="4">
        <f>-Sheet2!$B$3</f>
        <v>17297.864874658764</v>
      </c>
      <c r="C366" s="4"/>
      <c r="D366" s="5">
        <f>I365*Sheet2!$B$2</f>
        <v>299.21502535492289</v>
      </c>
      <c r="E366" s="5"/>
      <c r="F366" s="5"/>
      <c r="G366" s="4">
        <f t="shared" si="10"/>
        <v>16998.649849303842</v>
      </c>
      <c r="H366" s="5"/>
      <c r="I366" s="5">
        <f t="shared" si="11"/>
        <v>34295.35449725436</v>
      </c>
    </row>
    <row r="367" spans="1:9" x14ac:dyDescent="0.25">
      <c r="A367">
        <v>359</v>
      </c>
      <c r="B367" s="4">
        <f>-Sheet2!$B$3</f>
        <v>17297.864874658764</v>
      </c>
      <c r="C367" s="4"/>
      <c r="D367" s="5">
        <f>I366*Sheet2!$B$2</f>
        <v>200.05623456731712</v>
      </c>
      <c r="E367" s="5"/>
      <c r="F367" s="5"/>
      <c r="G367" s="4">
        <f t="shared" si="10"/>
        <v>17097.808640091447</v>
      </c>
      <c r="H367" s="5"/>
      <c r="I367" s="5">
        <f t="shared" si="11"/>
        <v>17197.545857162913</v>
      </c>
    </row>
    <row r="368" spans="1:9" x14ac:dyDescent="0.25">
      <c r="A368">
        <v>360</v>
      </c>
      <c r="B368" s="4">
        <f>-Sheet2!$B$3</f>
        <v>17297.864874658764</v>
      </c>
      <c r="C368" s="4"/>
      <c r="D368" s="5">
        <f>I367*Sheet2!$B$2</f>
        <v>100.319017500117</v>
      </c>
      <c r="E368" s="5"/>
      <c r="F368" s="5"/>
      <c r="G368" s="4">
        <f t="shared" si="10"/>
        <v>17197.545857158646</v>
      </c>
      <c r="H368" s="5"/>
      <c r="I368" s="5">
        <f t="shared" si="11"/>
        <v>4.2673491407185793E-9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2019-06-19T21:48:04Z</dcterms:created>
  <dcterms:modified xsi:type="dcterms:W3CDTF">2019-06-19T21:48:13Z</dcterms:modified>
</cp:coreProperties>
</file>